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825" windowWidth="10545" windowHeight="6195" activeTab="1"/>
  </bookViews>
  <sheets>
    <sheet name="1" sheetId="1" r:id="rId1"/>
    <sheet name="2" sheetId="3" r:id="rId2"/>
  </sheets>
  <definedNames>
    <definedName name="_xlnm.Print_Area" localSheetId="0">'1'!$A$1:$E$116</definedName>
    <definedName name="_xlnm.Print_Area" localSheetId="1">'2'!$A$1:$E$95</definedName>
  </definedNames>
  <calcPr calcId="125725"/>
</workbook>
</file>

<file path=xl/calcChain.xml><?xml version="1.0" encoding="utf-8"?>
<calcChain xmlns="http://schemas.openxmlformats.org/spreadsheetml/2006/main">
  <c r="C77" i="3"/>
  <c r="C93" s="1"/>
  <c r="C95" s="1"/>
  <c r="D79"/>
  <c r="D100" i="1"/>
  <c r="D111" s="1"/>
  <c r="D41"/>
  <c r="E47"/>
  <c r="E48"/>
  <c r="E49"/>
  <c r="E50"/>
  <c r="E51"/>
  <c r="E52"/>
  <c r="E53"/>
  <c r="E54"/>
  <c r="E55"/>
  <c r="E56"/>
  <c r="D105"/>
  <c r="D104"/>
  <c r="D103"/>
  <c r="D102"/>
  <c r="D101"/>
  <c r="D99"/>
  <c r="D98"/>
  <c r="D97"/>
  <c r="D96"/>
  <c r="C97"/>
  <c r="C98"/>
  <c r="C107" s="1"/>
  <c r="C99"/>
  <c r="C100"/>
  <c r="C111" s="1"/>
  <c r="C101"/>
  <c r="C102"/>
  <c r="C103"/>
  <c r="C104"/>
  <c r="C105"/>
  <c r="C96"/>
  <c r="E74"/>
  <c r="E75"/>
  <c r="E76"/>
  <c r="E77"/>
  <c r="E78"/>
  <c r="E73"/>
  <c r="E6"/>
  <c r="E7"/>
  <c r="E8"/>
  <c r="E9"/>
  <c r="E10"/>
  <c r="E11"/>
  <c r="E12"/>
  <c r="E13"/>
  <c r="E14"/>
  <c r="D113"/>
  <c r="D110"/>
  <c r="D108"/>
  <c r="D107"/>
  <c r="D106"/>
  <c r="C114"/>
  <c r="C113"/>
  <c r="C110"/>
  <c r="C109"/>
  <c r="C108"/>
  <c r="C106"/>
  <c r="D91"/>
  <c r="D90"/>
  <c r="D88"/>
  <c r="D87"/>
  <c r="D86"/>
  <c r="D85"/>
  <c r="D84"/>
  <c r="D83"/>
  <c r="C91"/>
  <c r="C90"/>
  <c r="C92" s="1"/>
  <c r="C88"/>
  <c r="C87"/>
  <c r="C86"/>
  <c r="C85"/>
  <c r="C84"/>
  <c r="C83"/>
  <c r="D65"/>
  <c r="D64"/>
  <c r="D62"/>
  <c r="D61"/>
  <c r="D60"/>
  <c r="D59"/>
  <c r="D58"/>
  <c r="D57"/>
  <c r="C65"/>
  <c r="C64"/>
  <c r="C66" s="1"/>
  <c r="C62"/>
  <c r="C61"/>
  <c r="C63" s="1"/>
  <c r="C60"/>
  <c r="C59"/>
  <c r="C58"/>
  <c r="C57"/>
  <c r="D44"/>
  <c r="D43"/>
  <c r="D45" s="1"/>
  <c r="D40"/>
  <c r="D39"/>
  <c r="D38"/>
  <c r="D37"/>
  <c r="D36"/>
  <c r="D23"/>
  <c r="D22"/>
  <c r="D24" s="1"/>
  <c r="D20"/>
  <c r="D19"/>
  <c r="D18"/>
  <c r="D17"/>
  <c r="D16"/>
  <c r="D15"/>
  <c r="C23"/>
  <c r="C22"/>
  <c r="C24" s="1"/>
  <c r="C20"/>
  <c r="C19"/>
  <c r="C21" s="1"/>
  <c r="C18"/>
  <c r="C17"/>
  <c r="C16"/>
  <c r="C15"/>
  <c r="D77" i="3"/>
  <c r="D78"/>
  <c r="D80"/>
  <c r="D81"/>
  <c r="D82"/>
  <c r="D83"/>
  <c r="D84"/>
  <c r="D85"/>
  <c r="D76"/>
  <c r="C78"/>
  <c r="C79"/>
  <c r="C80"/>
  <c r="C81"/>
  <c r="C82"/>
  <c r="C83"/>
  <c r="C84"/>
  <c r="C85"/>
  <c r="C76"/>
  <c r="E78"/>
  <c r="E79"/>
  <c r="E80"/>
  <c r="E81"/>
  <c r="E82"/>
  <c r="E49"/>
  <c r="E50"/>
  <c r="E51"/>
  <c r="E52"/>
  <c r="E53"/>
  <c r="E54"/>
  <c r="E55"/>
  <c r="E56"/>
  <c r="E57"/>
  <c r="E48"/>
  <c r="D93"/>
  <c r="D91"/>
  <c r="D90"/>
  <c r="D89"/>
  <c r="D87"/>
  <c r="D86"/>
  <c r="D66"/>
  <c r="D65"/>
  <c r="D63"/>
  <c r="D62"/>
  <c r="D61"/>
  <c r="D60"/>
  <c r="D59"/>
  <c r="D58"/>
  <c r="D45"/>
  <c r="D44"/>
  <c r="D42"/>
  <c r="D41"/>
  <c r="D40"/>
  <c r="D39"/>
  <c r="D38"/>
  <c r="D37"/>
  <c r="D24"/>
  <c r="D23"/>
  <c r="D21"/>
  <c r="D20"/>
  <c r="D19"/>
  <c r="D18"/>
  <c r="D17"/>
  <c r="D16"/>
  <c r="C94"/>
  <c r="C91"/>
  <c r="C89"/>
  <c r="C88"/>
  <c r="C87"/>
  <c r="C66"/>
  <c r="C65"/>
  <c r="C67" s="1"/>
  <c r="C63"/>
  <c r="C62"/>
  <c r="C64" s="1"/>
  <c r="C61"/>
  <c r="C60"/>
  <c r="C59"/>
  <c r="C58"/>
  <c r="E28"/>
  <c r="E29"/>
  <c r="E30"/>
  <c r="E31"/>
  <c r="E32"/>
  <c r="E33"/>
  <c r="C45"/>
  <c r="C44"/>
  <c r="C46" s="1"/>
  <c r="C42"/>
  <c r="C41"/>
  <c r="C43" s="1"/>
  <c r="C40"/>
  <c r="C39"/>
  <c r="C38"/>
  <c r="C37"/>
  <c r="E7"/>
  <c r="E8"/>
  <c r="E9"/>
  <c r="E10"/>
  <c r="E11"/>
  <c r="E12"/>
  <c r="E13"/>
  <c r="C24"/>
  <c r="C23"/>
  <c r="C21"/>
  <c r="C20"/>
  <c r="C19"/>
  <c r="C18"/>
  <c r="C17"/>
  <c r="C16"/>
  <c r="E77" l="1"/>
  <c r="C86"/>
  <c r="C90"/>
  <c r="C92" s="1"/>
  <c r="C89" i="1"/>
  <c r="D22" i="3"/>
  <c r="D88"/>
  <c r="D21" i="1"/>
  <c r="D42"/>
  <c r="C22" i="3"/>
  <c r="C25"/>
  <c r="E59"/>
  <c r="E61"/>
  <c r="E63"/>
  <c r="E66"/>
  <c r="E58"/>
  <c r="E60"/>
  <c r="E16"/>
  <c r="E18"/>
  <c r="E22"/>
  <c r="E23"/>
  <c r="D43"/>
  <c r="D46"/>
  <c r="D64"/>
  <c r="E64" s="1"/>
  <c r="D67"/>
  <c r="E67" s="1"/>
  <c r="E65"/>
  <c r="E17"/>
  <c r="E19"/>
  <c r="E21"/>
  <c r="E24"/>
  <c r="E62"/>
  <c r="E58" i="1"/>
  <c r="E60"/>
  <c r="E62"/>
  <c r="E65"/>
  <c r="E96"/>
  <c r="E57"/>
  <c r="E59"/>
  <c r="E61"/>
  <c r="E97"/>
  <c r="E99"/>
  <c r="E101"/>
  <c r="E98"/>
  <c r="E100"/>
  <c r="D92" i="3"/>
  <c r="D114" i="1"/>
  <c r="D109"/>
  <c r="D25" i="3"/>
  <c r="E25" s="1"/>
  <c r="E20"/>
  <c r="D63" i="1"/>
  <c r="E63" s="1"/>
  <c r="D66"/>
  <c r="E66" s="1"/>
  <c r="E64"/>
  <c r="D112"/>
  <c r="D115"/>
  <c r="C112"/>
  <c r="C115"/>
  <c r="D89"/>
  <c r="D92"/>
  <c r="D94" i="3"/>
  <c r="D95" s="1"/>
  <c r="E92" i="1" l="1"/>
  <c r="E24"/>
  <c r="E6" i="3"/>
  <c r="E14"/>
  <c r="E15"/>
  <c r="E5" i="1"/>
  <c r="E15"/>
  <c r="E16"/>
  <c r="E17"/>
  <c r="E18"/>
  <c r="E86"/>
  <c r="E85"/>
  <c r="E84"/>
  <c r="E83"/>
  <c r="E82"/>
  <c r="E81"/>
  <c r="E80"/>
  <c r="E79"/>
  <c r="E42" i="3"/>
  <c r="E41"/>
  <c r="E91" i="1"/>
  <c r="E90"/>
  <c r="E89"/>
  <c r="E88"/>
  <c r="E87"/>
  <c r="E108"/>
  <c r="E107"/>
  <c r="E105"/>
  <c r="E104"/>
  <c r="E23"/>
  <c r="E22"/>
  <c r="E21"/>
  <c r="E20"/>
  <c r="E19"/>
  <c r="E88" i="3"/>
  <c r="E86"/>
  <c r="E84"/>
  <c r="E39"/>
  <c r="E83"/>
  <c r="E45"/>
  <c r="E43"/>
  <c r="E40"/>
  <c r="E38"/>
  <c r="E37"/>
  <c r="E36"/>
  <c r="E35"/>
  <c r="E34"/>
  <c r="E27"/>
  <c r="E76"/>
  <c r="E85"/>
  <c r="E87"/>
  <c r="E89"/>
  <c r="E109" i="1"/>
  <c r="E106"/>
  <c r="E102"/>
  <c r="E44" i="3"/>
  <c r="E90"/>
  <c r="E110" i="1" l="1"/>
  <c r="E111"/>
  <c r="E112"/>
  <c r="E46" i="3"/>
  <c r="E92"/>
  <c r="E91"/>
  <c r="E103" i="1"/>
  <c r="E93" i="3"/>
  <c r="E94"/>
  <c r="E113" i="1"/>
  <c r="E114" l="1"/>
  <c r="E115"/>
  <c r="E95" i="3"/>
</calcChain>
</file>

<file path=xl/sharedStrings.xml><?xml version="1.0" encoding="utf-8"?>
<sst xmlns="http://schemas.openxmlformats.org/spreadsheetml/2006/main" count="403" uniqueCount="49">
  <si>
    <t>DISCRIMINAÇÃO</t>
  </si>
  <si>
    <t>UNIDADE</t>
  </si>
  <si>
    <t>VARIAÇÃO(%)</t>
  </si>
  <si>
    <t>Receita de Vôo</t>
  </si>
  <si>
    <t>R$</t>
  </si>
  <si>
    <t>Despesa de Vôo</t>
  </si>
  <si>
    <t>Resultado de Vôo</t>
  </si>
  <si>
    <t>Assento.Km Oferecido(mil)</t>
  </si>
  <si>
    <t>ASS/KM</t>
  </si>
  <si>
    <t>Pax.Km Transportado Pg(mil)</t>
  </si>
  <si>
    <t>Num Pax Embarcado Pg</t>
  </si>
  <si>
    <t>UN</t>
  </si>
  <si>
    <t>Km Voados</t>
  </si>
  <si>
    <t>KM</t>
  </si>
  <si>
    <t>Horas Voadas</t>
  </si>
  <si>
    <t>H</t>
  </si>
  <si>
    <t>Cobertura Financeira</t>
  </si>
  <si>
    <t>%</t>
  </si>
  <si>
    <t>Lucratividade</t>
  </si>
  <si>
    <t>Custo/Ass.Km</t>
  </si>
  <si>
    <t>Yield</t>
  </si>
  <si>
    <t>Dados Econômicos e Estatísticos</t>
  </si>
  <si>
    <t>Dados Econômicos e Estatísticos por Empresa</t>
  </si>
  <si>
    <t>PAX/KM</t>
  </si>
  <si>
    <t>LINHAS AÉREAS ESPECIAIS</t>
  </si>
  <si>
    <t>LIGAÇÃO RIO SÃO PAULO</t>
  </si>
  <si>
    <t>1 - Linhas Aéreas Especiais - Ligação Rio-São Paulo</t>
  </si>
  <si>
    <t>1 - Linhas Aéreas Especiais - Ligação Rio-São Paulo (continuação)</t>
  </si>
  <si>
    <t>2 - Linhas Aéreas Especiais- Demais Linhas (continuação)</t>
  </si>
  <si>
    <t>2 - Linhas Aéreas Especiais - Demais Linhas</t>
  </si>
  <si>
    <t>Jan/Dez 07</t>
  </si>
  <si>
    <t>TAM</t>
  </si>
  <si>
    <t>Aproveitamento PAX</t>
  </si>
  <si>
    <t>Aproveitamento Ton. Km</t>
  </si>
  <si>
    <t>Break-even Pax</t>
  </si>
  <si>
    <t>Custo/Ton.Km oferecida</t>
  </si>
  <si>
    <t>Receita/Ton.Km transp pg</t>
  </si>
  <si>
    <t>Break-even Ton. Km</t>
  </si>
  <si>
    <t>TON/KM</t>
  </si>
  <si>
    <t>Jan/Dez 08</t>
  </si>
  <si>
    <t>OCEANAIR</t>
  </si>
  <si>
    <t>Ton.Km Oferecida</t>
  </si>
  <si>
    <t>Ton.Km Transp Pg</t>
  </si>
  <si>
    <t>GOL*</t>
  </si>
  <si>
    <t>* GOL - Como empresa de transporte aéreo encerrou suas operações em setembro de 2008, a partir de outubro</t>
  </si>
  <si>
    <t>foi incorporada pela  VRG que passou a operar as marcas GOL e VARIG</t>
  </si>
  <si>
    <t>VRG/GOL**</t>
  </si>
  <si>
    <t>**VRG/GOL - Dados referentes s operações da VRG até setembro e com a incorporação da GOL a partir de outubro.</t>
  </si>
  <si>
    <t>VRG/GOL*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</si>
</sst>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;\(0.00\)"/>
    <numFmt numFmtId="165" formatCode="#,##0.0_);\(#,##0.0\)"/>
    <numFmt numFmtId="166" formatCode="_(* #,##0_);_(* \(#,##0\);_(* &quot;-&quot;??_);_(@_)"/>
    <numFmt numFmtId="167" formatCode="0_);\(0\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4" fillId="0" borderId="1" xfId="0" applyNumberFormat="1" applyFon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Alignment="1">
      <alignment vertical="top"/>
    </xf>
    <xf numFmtId="43" fontId="0" fillId="0" borderId="0" xfId="0" applyNumberFormat="1"/>
    <xf numFmtId="164" fontId="0" fillId="0" borderId="5" xfId="0" applyNumberFormat="1" applyBorder="1"/>
    <xf numFmtId="165" fontId="0" fillId="0" borderId="5" xfId="0" applyNumberFormat="1" applyBorder="1"/>
    <xf numFmtId="3" fontId="4" fillId="0" borderId="5" xfId="0" applyNumberFormat="1" applyFont="1" applyBorder="1"/>
    <xf numFmtId="4" fontId="4" fillId="0" borderId="5" xfId="0" applyNumberFormat="1" applyFont="1" applyBorder="1"/>
    <xf numFmtId="3" fontId="4" fillId="0" borderId="0" xfId="0" applyNumberFormat="1" applyFont="1"/>
    <xf numFmtId="3" fontId="2" fillId="0" borderId="1" xfId="0" applyNumberFormat="1" applyFont="1" applyFill="1" applyBorder="1" applyAlignment="1" applyProtection="1"/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/>
    <xf numFmtId="165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Fill="1" applyBorder="1"/>
    <xf numFmtId="0" fontId="0" fillId="0" borderId="5" xfId="0" applyBorder="1"/>
    <xf numFmtId="2" fontId="0" fillId="0" borderId="6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9" xfId="0" quotePrefix="1" applyNumberFormat="1" applyFont="1" applyBorder="1" applyAlignment="1">
      <alignment horizontal="left"/>
    </xf>
    <xf numFmtId="164" fontId="2" fillId="0" borderId="9" xfId="0" applyNumberFormat="1" applyFont="1" applyBorder="1"/>
    <xf numFmtId="164" fontId="0" fillId="0" borderId="9" xfId="0" applyNumberFormat="1" applyBorder="1"/>
    <xf numFmtId="164" fontId="0" fillId="0" borderId="9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164" fontId="0" fillId="0" borderId="13" xfId="0" applyNumberFormat="1" applyBorder="1"/>
    <xf numFmtId="164" fontId="0" fillId="0" borderId="10" xfId="0" applyNumberFormat="1" applyBorder="1" applyAlignment="1">
      <alignment horizontal="center"/>
    </xf>
    <xf numFmtId="165" fontId="5" fillId="0" borderId="0" xfId="0" applyNumberFormat="1" applyFont="1" applyBorder="1"/>
    <xf numFmtId="166" fontId="0" fillId="0" borderId="0" xfId="0" applyNumberFormat="1"/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vertical="top"/>
    </xf>
    <xf numFmtId="2" fontId="0" fillId="0" borderId="1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4" fillId="0" borderId="5" xfId="0" applyNumberFormat="1" applyFont="1" applyBorder="1"/>
    <xf numFmtId="164" fontId="4" fillId="0" borderId="1" xfId="0" applyNumberFormat="1" applyFont="1" applyBorder="1"/>
    <xf numFmtId="43" fontId="4" fillId="0" borderId="1" xfId="0" applyNumberFormat="1" applyFont="1" applyBorder="1"/>
    <xf numFmtId="166" fontId="4" fillId="0" borderId="1" xfId="0" applyNumberFormat="1" applyFont="1" applyBorder="1"/>
    <xf numFmtId="43" fontId="2" fillId="0" borderId="1" xfId="0" applyNumberFormat="1" applyFont="1" applyFill="1" applyBorder="1" applyAlignment="1" applyProtection="1"/>
    <xf numFmtId="166" fontId="2" fillId="0" borderId="1" xfId="0" applyNumberFormat="1" applyFont="1" applyFill="1" applyBorder="1" applyAlignment="1" applyProtection="1"/>
    <xf numFmtId="43" fontId="0" fillId="0" borderId="1" xfId="0" applyNumberFormat="1" applyBorder="1"/>
    <xf numFmtId="43" fontId="0" fillId="0" borderId="5" xfId="0" applyNumberFormat="1" applyBorder="1"/>
    <xf numFmtId="166" fontId="0" fillId="0" borderId="1" xfId="0" applyNumberFormat="1" applyBorder="1"/>
    <xf numFmtId="43" fontId="0" fillId="0" borderId="8" xfId="0" applyNumberFormat="1" applyBorder="1"/>
    <xf numFmtId="166" fontId="0" fillId="0" borderId="8" xfId="0" applyNumberFormat="1" applyBorder="1"/>
    <xf numFmtId="166" fontId="0" fillId="0" borderId="5" xfId="0" applyNumberFormat="1" applyBorder="1"/>
    <xf numFmtId="43" fontId="2" fillId="0" borderId="5" xfId="0" applyNumberFormat="1" applyFont="1" applyBorder="1"/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/>
    <xf numFmtId="164" fontId="0" fillId="0" borderId="0" xfId="0" applyNumberFormat="1" applyBorder="1"/>
    <xf numFmtId="164" fontId="5" fillId="0" borderId="0" xfId="0" applyNumberFormat="1" applyFont="1" applyBorder="1"/>
    <xf numFmtId="166" fontId="0" fillId="0" borderId="1" xfId="0" quotePrefix="1" applyNumberFormat="1" applyBorder="1" applyAlignment="1">
      <alignment horizontal="center" vertical="center"/>
    </xf>
    <xf numFmtId="166" fontId="0" fillId="0" borderId="1" xfId="0" quotePrefix="1" applyNumberFormat="1" applyBorder="1" applyAlignment="1">
      <alignment horizontal="right" vertical="center"/>
    </xf>
    <xf numFmtId="43" fontId="0" fillId="0" borderId="1" xfId="0" quotePrefix="1" applyNumberFormat="1" applyBorder="1" applyAlignment="1">
      <alignment horizontal="right" vertical="center"/>
    </xf>
    <xf numFmtId="164" fontId="7" fillId="0" borderId="0" xfId="0" applyNumberFormat="1" applyFont="1" applyBorder="1"/>
    <xf numFmtId="164" fontId="7" fillId="0" borderId="0" xfId="0" applyNumberFormat="1" applyFont="1" applyFill="1" applyBorder="1"/>
    <xf numFmtId="167" fontId="4" fillId="0" borderId="0" xfId="0" applyNumberFormat="1" applyFont="1"/>
    <xf numFmtId="167" fontId="4" fillId="0" borderId="1" xfId="0" applyNumberFormat="1" applyFont="1" applyBorder="1"/>
    <xf numFmtId="167" fontId="4" fillId="0" borderId="5" xfId="0" applyNumberFormat="1" applyFont="1" applyBorder="1"/>
    <xf numFmtId="39" fontId="0" fillId="0" borderId="5" xfId="0" applyNumberFormat="1" applyBorder="1"/>
    <xf numFmtId="167" fontId="2" fillId="0" borderId="1" xfId="0" applyNumberFormat="1" applyFont="1" applyFill="1" applyBorder="1" applyAlignment="1" applyProtection="1"/>
    <xf numFmtId="167" fontId="0" fillId="0" borderId="1" xfId="0" applyNumberFormat="1" applyBorder="1"/>
    <xf numFmtId="167" fontId="4" fillId="0" borderId="11" xfId="0" applyNumberFormat="1" applyFont="1" applyBorder="1"/>
    <xf numFmtId="167" fontId="4" fillId="0" borderId="10" xfId="0" applyNumberFormat="1" applyFont="1" applyBorder="1"/>
    <xf numFmtId="167" fontId="0" fillId="0" borderId="1" xfId="0" quotePrefix="1" applyNumberFormat="1" applyBorder="1" applyAlignment="1">
      <alignment horizontal="right" vertical="center"/>
    </xf>
    <xf numFmtId="39" fontId="0" fillId="0" borderId="11" xfId="0" applyNumberFormat="1" applyBorder="1"/>
    <xf numFmtId="39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 vertical="center"/>
    </xf>
    <xf numFmtId="167" fontId="0" fillId="0" borderId="5" xfId="0" applyNumberFormat="1" applyBorder="1"/>
    <xf numFmtId="167" fontId="0" fillId="0" borderId="8" xfId="0" applyNumberFormat="1" applyBorder="1"/>
    <xf numFmtId="167" fontId="2" fillId="0" borderId="5" xfId="0" applyNumberFormat="1" applyFont="1" applyBorder="1"/>
    <xf numFmtId="165" fontId="0" fillId="0" borderId="11" xfId="0" applyNumberFormat="1" applyBorder="1"/>
    <xf numFmtId="166" fontId="2" fillId="0" borderId="5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5" xfId="0" applyNumberFormat="1" applyFont="1" applyBorder="1"/>
    <xf numFmtId="166" fontId="2" fillId="0" borderId="1" xfId="0" applyNumberFormat="1" applyFont="1" applyBorder="1"/>
    <xf numFmtId="165" fontId="2" fillId="0" borderId="0" xfId="0" applyNumberFormat="1" applyFont="1" applyBorder="1"/>
    <xf numFmtId="43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167" fontId="2" fillId="0" borderId="10" xfId="0" applyNumberFormat="1" applyFont="1" applyBorder="1"/>
    <xf numFmtId="167" fontId="2" fillId="0" borderId="11" xfId="0" applyNumberFormat="1" applyFont="1" applyBorder="1"/>
    <xf numFmtId="165" fontId="2" fillId="0" borderId="11" xfId="0" applyNumberFormat="1" applyFont="1" applyBorder="1"/>
    <xf numFmtId="3" fontId="2" fillId="0" borderId="5" xfId="0" applyNumberFormat="1" applyFont="1" applyBorder="1"/>
    <xf numFmtId="39" fontId="2" fillId="0" borderId="5" xfId="0" applyNumberFormat="1" applyFont="1" applyBorder="1"/>
    <xf numFmtId="37" fontId="2" fillId="0" borderId="5" xfId="0" applyNumberFormat="1" applyFont="1" applyBorder="1"/>
    <xf numFmtId="39" fontId="2" fillId="0" borderId="1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view="pageBreakPreview" zoomScaleNormal="75" zoomScaleSheetLayoutView="100" workbookViewId="0">
      <selection activeCell="A112" sqref="A112"/>
    </sheetView>
  </sheetViews>
  <sheetFormatPr defaultColWidth="11.5703125" defaultRowHeight="12.75"/>
  <cols>
    <col min="1" max="1" width="34.7109375" bestFit="1" customWidth="1"/>
    <col min="2" max="2" width="10.7109375" style="1" customWidth="1"/>
    <col min="3" max="4" width="16.7109375" customWidth="1"/>
    <col min="5" max="5" width="13.85546875" style="1" customWidth="1"/>
    <col min="6" max="6" width="11.5703125" customWidth="1"/>
    <col min="7" max="7" width="15" bestFit="1" customWidth="1"/>
  </cols>
  <sheetData>
    <row r="1" spans="1:10" ht="15" customHeight="1">
      <c r="A1" s="117" t="s">
        <v>26</v>
      </c>
      <c r="B1" s="117"/>
      <c r="C1" s="117"/>
      <c r="D1" s="117"/>
      <c r="E1" s="117"/>
    </row>
    <row r="2" spans="1:10" s="14" customFormat="1" ht="24.75" customHeight="1">
      <c r="A2" s="118" t="s">
        <v>22</v>
      </c>
      <c r="B2" s="118"/>
      <c r="C2" s="118"/>
      <c r="D2" s="118"/>
      <c r="E2" s="118"/>
    </row>
    <row r="3" spans="1:10" ht="15" customHeight="1">
      <c r="A3" s="9" t="s">
        <v>0</v>
      </c>
      <c r="B3" s="10" t="s">
        <v>1</v>
      </c>
      <c r="C3" s="42" t="s">
        <v>30</v>
      </c>
      <c r="D3" s="43" t="s">
        <v>39</v>
      </c>
      <c r="E3" s="11" t="s">
        <v>2</v>
      </c>
    </row>
    <row r="4" spans="1:10" ht="30" customHeight="1">
      <c r="A4" s="52" t="s">
        <v>43</v>
      </c>
      <c r="B4" s="4"/>
      <c r="C4" s="33"/>
      <c r="D4" s="34"/>
    </row>
    <row r="5" spans="1:10" ht="15.6" customHeight="1">
      <c r="A5" s="37" t="s">
        <v>3</v>
      </c>
      <c r="B5" s="41" t="s">
        <v>4</v>
      </c>
      <c r="C5" s="47">
        <v>180578671</v>
      </c>
      <c r="D5" s="68">
        <v>173079667</v>
      </c>
      <c r="E5" s="17">
        <f t="shared" ref="E5:E66" si="0">((D5/C5)-1)*100</f>
        <v>-4.1527628697632828</v>
      </c>
    </row>
    <row r="6" spans="1:10" ht="15.6" customHeight="1">
      <c r="A6" s="38" t="s">
        <v>5</v>
      </c>
      <c r="B6" s="41" t="s">
        <v>4</v>
      </c>
      <c r="C6" s="47">
        <v>112170207</v>
      </c>
      <c r="D6" s="68">
        <v>114524606</v>
      </c>
      <c r="E6" s="17">
        <f t="shared" si="0"/>
        <v>2.0989521754203322</v>
      </c>
    </row>
    <row r="7" spans="1:10" ht="15.6" customHeight="1">
      <c r="A7" s="38" t="s">
        <v>6</v>
      </c>
      <c r="B7" s="41" t="s">
        <v>4</v>
      </c>
      <c r="C7" s="47">
        <v>68408464</v>
      </c>
      <c r="D7" s="68">
        <v>58555061</v>
      </c>
      <c r="E7" s="17">
        <f t="shared" si="0"/>
        <v>-14.403777579335797</v>
      </c>
    </row>
    <row r="8" spans="1:10" ht="15.6" customHeight="1">
      <c r="A8" s="39" t="s">
        <v>7</v>
      </c>
      <c r="B8" s="41" t="s">
        <v>8</v>
      </c>
      <c r="C8" s="47">
        <v>499530</v>
      </c>
      <c r="D8" s="68">
        <v>410073</v>
      </c>
      <c r="E8" s="17">
        <f t="shared" si="0"/>
        <v>-17.908233739715328</v>
      </c>
    </row>
    <row r="9" spans="1:10" ht="15.6" customHeight="1">
      <c r="A9" s="40" t="s">
        <v>9</v>
      </c>
      <c r="B9" s="41" t="s">
        <v>23</v>
      </c>
      <c r="C9" s="47">
        <v>350212</v>
      </c>
      <c r="D9" s="68">
        <v>268886</v>
      </c>
      <c r="E9" s="17">
        <f t="shared" si="0"/>
        <v>-23.221934142747823</v>
      </c>
    </row>
    <row r="10" spans="1:10" ht="15.6" customHeight="1">
      <c r="A10" s="40" t="s">
        <v>10</v>
      </c>
      <c r="B10" s="41" t="s">
        <v>11</v>
      </c>
      <c r="C10" s="47">
        <v>918936</v>
      </c>
      <c r="D10" s="68">
        <v>712061</v>
      </c>
      <c r="E10" s="17">
        <f t="shared" si="0"/>
        <v>-22.512449180356409</v>
      </c>
    </row>
    <row r="11" spans="1:10" ht="15.6" customHeight="1">
      <c r="A11" s="37" t="s">
        <v>41</v>
      </c>
      <c r="B11" s="41" t="s">
        <v>38</v>
      </c>
      <c r="C11" s="47">
        <v>55319506</v>
      </c>
      <c r="D11" s="68">
        <v>42806753</v>
      </c>
      <c r="E11" s="17">
        <f t="shared" si="0"/>
        <v>-22.619061348812476</v>
      </c>
    </row>
    <row r="12" spans="1:10" ht="15.6" customHeight="1">
      <c r="A12" s="37" t="s">
        <v>42</v>
      </c>
      <c r="B12" s="41" t="s">
        <v>38</v>
      </c>
      <c r="C12" s="47">
        <v>25688046</v>
      </c>
      <c r="D12" s="68">
        <v>19749850</v>
      </c>
      <c r="E12" s="17">
        <f t="shared" si="0"/>
        <v>-23.116573366460024</v>
      </c>
      <c r="H12" s="20"/>
      <c r="I12" s="24"/>
      <c r="J12" s="24"/>
    </row>
    <row r="13" spans="1:10" ht="15.6" customHeight="1">
      <c r="A13" s="38" t="s">
        <v>12</v>
      </c>
      <c r="B13" s="41" t="s">
        <v>13</v>
      </c>
      <c r="C13" s="47">
        <v>3468960</v>
      </c>
      <c r="D13" s="68">
        <v>2847730</v>
      </c>
      <c r="E13" s="17">
        <f t="shared" si="0"/>
        <v>-17.908249158249156</v>
      </c>
      <c r="H13" s="20"/>
      <c r="I13" s="24"/>
      <c r="J13" s="24"/>
    </row>
    <row r="14" spans="1:10" ht="15.6" customHeight="1">
      <c r="A14" s="38" t="s">
        <v>14</v>
      </c>
      <c r="B14" s="41" t="s">
        <v>15</v>
      </c>
      <c r="C14" s="15">
        <v>7161</v>
      </c>
      <c r="D14" s="67">
        <v>5828</v>
      </c>
      <c r="E14" s="17">
        <f t="shared" si="0"/>
        <v>-18.614718614718619</v>
      </c>
      <c r="H14" s="20"/>
      <c r="I14" s="24"/>
      <c r="J14" s="24"/>
    </row>
    <row r="15" spans="1:10" ht="15.6" customHeight="1">
      <c r="A15" s="38" t="s">
        <v>16</v>
      </c>
      <c r="B15" s="41" t="s">
        <v>17</v>
      </c>
      <c r="C15" s="87">
        <f>(C5/C6)*100</f>
        <v>160.98630450062376</v>
      </c>
      <c r="D15" s="88">
        <f>(D5/D6)*100</f>
        <v>151.12880370878551</v>
      </c>
      <c r="E15" s="17">
        <f t="shared" si="0"/>
        <v>-6.1231921699277603</v>
      </c>
      <c r="H15" s="20"/>
      <c r="I15" s="24"/>
      <c r="J15" s="24"/>
    </row>
    <row r="16" spans="1:10" ht="15.6" customHeight="1">
      <c r="A16" s="38" t="s">
        <v>18</v>
      </c>
      <c r="B16" s="41" t="s">
        <v>17</v>
      </c>
      <c r="C16" s="87">
        <f>(C7/C5)*100</f>
        <v>37.882914754644531</v>
      </c>
      <c r="D16" s="88">
        <f>(D7/D5)*100</f>
        <v>33.831276668679976</v>
      </c>
      <c r="E16" s="17">
        <f t="shared" si="0"/>
        <v>-10.695159314444814</v>
      </c>
      <c r="H16" s="20"/>
      <c r="I16" s="24"/>
      <c r="J16" s="24"/>
    </row>
    <row r="17" spans="1:10" ht="15.6" customHeight="1">
      <c r="A17" s="38" t="s">
        <v>32</v>
      </c>
      <c r="B17" s="41" t="s">
        <v>17</v>
      </c>
      <c r="C17" s="87">
        <f>(C9/C8)*100</f>
        <v>70.108301803695468</v>
      </c>
      <c r="D17" s="88">
        <f>(D9/D8)*100</f>
        <v>65.570276511743032</v>
      </c>
      <c r="E17" s="17">
        <f t="shared" si="0"/>
        <v>-6.4728786394783739</v>
      </c>
      <c r="H17" s="20"/>
      <c r="I17" s="24"/>
      <c r="J17" s="24"/>
    </row>
    <row r="18" spans="1:10" ht="15.6" customHeight="1">
      <c r="A18" s="39" t="s">
        <v>33</v>
      </c>
      <c r="B18" s="41" t="s">
        <v>17</v>
      </c>
      <c r="C18" s="87">
        <f>(C12/C11)*100</f>
        <v>46.435783428724037</v>
      </c>
      <c r="D18" s="88">
        <f>(D12/D11)*100</f>
        <v>46.137229796429551</v>
      </c>
      <c r="E18" s="17">
        <f t="shared" si="0"/>
        <v>-0.642938721498576</v>
      </c>
      <c r="H18" s="20"/>
      <c r="I18" s="24"/>
      <c r="J18" s="24"/>
    </row>
    <row r="19" spans="1:10" ht="15.6" customHeight="1">
      <c r="A19" s="39" t="s">
        <v>19</v>
      </c>
      <c r="B19" s="41" t="s">
        <v>4</v>
      </c>
      <c r="C19" s="65">
        <f>C6/(C8*1000)</f>
        <v>0.22455149240285868</v>
      </c>
      <c r="D19" s="66">
        <f>D6/(D8*1000)</f>
        <v>0.27927858210611284</v>
      </c>
      <c r="E19" s="17">
        <f t="shared" si="0"/>
        <v>24.371732789497802</v>
      </c>
      <c r="H19" s="20"/>
      <c r="I19" s="24"/>
      <c r="J19" s="24"/>
    </row>
    <row r="20" spans="1:10" ht="15.6" customHeight="1">
      <c r="A20" s="39" t="s">
        <v>20</v>
      </c>
      <c r="B20" s="41" t="s">
        <v>4</v>
      </c>
      <c r="C20" s="65">
        <f>C5/(C9*1000)</f>
        <v>0.51562673751898846</v>
      </c>
      <c r="D20" s="66">
        <f>D5/(D9*1000)</f>
        <v>0.64369162767864452</v>
      </c>
      <c r="E20" s="17">
        <f t="shared" si="0"/>
        <v>24.836743489264833</v>
      </c>
    </row>
    <row r="21" spans="1:10" ht="15.6" customHeight="1">
      <c r="A21" s="39" t="s">
        <v>34</v>
      </c>
      <c r="B21" s="41" t="s">
        <v>17</v>
      </c>
      <c r="C21" s="89">
        <f>(C19/C20)*100</f>
        <v>43.549233595472607</v>
      </c>
      <c r="D21" s="88">
        <f>(D19/D20)*100</f>
        <v>43.38701485263676</v>
      </c>
      <c r="E21" s="17">
        <f t="shared" si="0"/>
        <v>-0.37249505776081326</v>
      </c>
    </row>
    <row r="22" spans="1:10" ht="15.6" customHeight="1">
      <c r="A22" s="37" t="s">
        <v>35</v>
      </c>
      <c r="B22" s="41" t="s">
        <v>4</v>
      </c>
      <c r="C22" s="65">
        <f>C6/C11</f>
        <v>2.0276791155727238</v>
      </c>
      <c r="D22" s="66">
        <f>D6/D11</f>
        <v>2.6753864279311257</v>
      </c>
      <c r="E22" s="17">
        <f t="shared" si="0"/>
        <v>31.94328468365444</v>
      </c>
    </row>
    <row r="23" spans="1:10" ht="15.6" customHeight="1">
      <c r="A23" s="38" t="s">
        <v>36</v>
      </c>
      <c r="B23" s="41" t="s">
        <v>4</v>
      </c>
      <c r="C23" s="65">
        <f>C5/C12</f>
        <v>7.0296771891486021</v>
      </c>
      <c r="D23" s="66">
        <f>D5/D12</f>
        <v>8.7635940019797616</v>
      </c>
      <c r="E23" s="17">
        <f t="shared" si="0"/>
        <v>24.665667656940627</v>
      </c>
    </row>
    <row r="24" spans="1:10" ht="15.6" customHeight="1">
      <c r="A24" s="39" t="s">
        <v>37</v>
      </c>
      <c r="B24" s="41" t="s">
        <v>17</v>
      </c>
      <c r="C24" s="89">
        <f>(C22/C23)*100</f>
        <v>28.844555176769159</v>
      </c>
      <c r="D24" s="88">
        <f>(D22/D23)*100</f>
        <v>30.528415936734817</v>
      </c>
      <c r="E24" s="17">
        <f t="shared" si="0"/>
        <v>5.8377074967750131</v>
      </c>
    </row>
    <row r="25" spans="1:10" s="14" customFormat="1" ht="30" customHeight="1">
      <c r="A25" s="52" t="s">
        <v>40</v>
      </c>
      <c r="B25" s="48"/>
      <c r="C25" s="49"/>
      <c r="D25" s="50"/>
      <c r="E25" s="51"/>
    </row>
    <row r="26" spans="1:10" ht="15.6" customHeight="1">
      <c r="A26" s="37" t="s">
        <v>3</v>
      </c>
      <c r="B26" s="41" t="s">
        <v>4</v>
      </c>
      <c r="C26" s="21"/>
      <c r="D26" s="70">
        <v>24837679.479999997</v>
      </c>
      <c r="E26" s="17"/>
    </row>
    <row r="27" spans="1:10" ht="15.6" customHeight="1">
      <c r="A27" s="38" t="s">
        <v>5</v>
      </c>
      <c r="B27" s="41" t="s">
        <v>4</v>
      </c>
      <c r="C27" s="21"/>
      <c r="D27" s="70">
        <v>29467899.990000002</v>
      </c>
      <c r="E27" s="17"/>
    </row>
    <row r="28" spans="1:10" ht="15.6" customHeight="1">
      <c r="A28" s="38" t="s">
        <v>6</v>
      </c>
      <c r="B28" s="41" t="s">
        <v>4</v>
      </c>
      <c r="C28" s="21"/>
      <c r="D28" s="70">
        <v>-4630220.51</v>
      </c>
      <c r="E28" s="17"/>
    </row>
    <row r="29" spans="1:10" ht="15.6" customHeight="1">
      <c r="A29" s="39" t="s">
        <v>7</v>
      </c>
      <c r="B29" s="41" t="s">
        <v>8</v>
      </c>
      <c r="C29" s="21"/>
      <c r="D29" s="70">
        <v>74725</v>
      </c>
      <c r="E29" s="17"/>
    </row>
    <row r="30" spans="1:10" ht="15.6" customHeight="1">
      <c r="A30" s="40" t="s">
        <v>9</v>
      </c>
      <c r="B30" s="41" t="s">
        <v>23</v>
      </c>
      <c r="C30" s="21"/>
      <c r="D30" s="47">
        <v>47812</v>
      </c>
      <c r="E30" s="17"/>
    </row>
    <row r="31" spans="1:10" ht="15.6" customHeight="1">
      <c r="A31" s="40" t="s">
        <v>10</v>
      </c>
      <c r="B31" s="41" t="s">
        <v>11</v>
      </c>
      <c r="C31" s="21"/>
      <c r="D31" s="70">
        <v>130035</v>
      </c>
      <c r="E31" s="17"/>
    </row>
    <row r="32" spans="1:10" ht="15.6" customHeight="1">
      <c r="A32" s="37" t="s">
        <v>41</v>
      </c>
      <c r="B32" s="41" t="s">
        <v>38</v>
      </c>
      <c r="C32" s="21"/>
      <c r="D32" s="70">
        <v>11474839</v>
      </c>
      <c r="E32" s="17"/>
    </row>
    <row r="33" spans="1:7" ht="15.6" customHeight="1">
      <c r="A33" s="37" t="s">
        <v>42</v>
      </c>
      <c r="B33" s="41" t="s">
        <v>38</v>
      </c>
      <c r="C33" s="21"/>
      <c r="D33" s="70">
        <v>4041694</v>
      </c>
      <c r="E33" s="17"/>
    </row>
    <row r="34" spans="1:7" ht="15.6" customHeight="1">
      <c r="A34" s="38" t="s">
        <v>12</v>
      </c>
      <c r="B34" s="41" t="s">
        <v>13</v>
      </c>
      <c r="C34" s="21"/>
      <c r="D34" s="70">
        <v>747255</v>
      </c>
      <c r="E34" s="17"/>
    </row>
    <row r="35" spans="1:7" ht="15.6" customHeight="1">
      <c r="A35" s="38" t="s">
        <v>14</v>
      </c>
      <c r="B35" s="41" t="s">
        <v>15</v>
      </c>
      <c r="C35" s="21"/>
      <c r="D35" s="69">
        <v>1644</v>
      </c>
      <c r="E35" s="17"/>
    </row>
    <row r="36" spans="1:7" ht="15.6" customHeight="1">
      <c r="A36" s="38" t="s">
        <v>16</v>
      </c>
      <c r="B36" s="41" t="s">
        <v>17</v>
      </c>
      <c r="C36" s="21"/>
      <c r="D36" s="91">
        <f>(D26/D27)*100</f>
        <v>84.287239635090117</v>
      </c>
      <c r="E36" s="17"/>
    </row>
    <row r="37" spans="1:7" ht="15.6" customHeight="1">
      <c r="A37" s="38" t="s">
        <v>18</v>
      </c>
      <c r="B37" s="41" t="s">
        <v>17</v>
      </c>
      <c r="C37" s="21"/>
      <c r="D37" s="91">
        <f>(D28/D26)*100</f>
        <v>-18.64192069041065</v>
      </c>
      <c r="E37" s="17"/>
    </row>
    <row r="38" spans="1:7" ht="15.6" customHeight="1">
      <c r="A38" s="38" t="s">
        <v>32</v>
      </c>
      <c r="B38" s="41" t="s">
        <v>17</v>
      </c>
      <c r="C38" s="21"/>
      <c r="D38" s="91">
        <f>(D30/D29)*100</f>
        <v>63.983941117430575</v>
      </c>
      <c r="E38" s="17"/>
      <c r="G38" s="15"/>
    </row>
    <row r="39" spans="1:7" ht="15.6" customHeight="1">
      <c r="A39" s="39" t="s">
        <v>33</v>
      </c>
      <c r="B39" s="41" t="s">
        <v>17</v>
      </c>
      <c r="C39" s="21"/>
      <c r="D39" s="91">
        <f>(D33/D32)*100</f>
        <v>35.222228390306825</v>
      </c>
      <c r="E39" s="17"/>
    </row>
    <row r="40" spans="1:7" ht="15.6" customHeight="1">
      <c r="A40" s="39" t="s">
        <v>19</v>
      </c>
      <c r="B40" s="41" t="s">
        <v>4</v>
      </c>
      <c r="C40" s="18"/>
      <c r="D40" s="65">
        <f>D27/(D29*1000)</f>
        <v>0.39435128792238211</v>
      </c>
      <c r="E40" s="17"/>
    </row>
    <row r="41" spans="1:7" ht="15.6" customHeight="1">
      <c r="A41" s="39" t="s">
        <v>20</v>
      </c>
      <c r="B41" s="41" t="s">
        <v>4</v>
      </c>
      <c r="C41" s="18"/>
      <c r="D41" s="65">
        <f>D26/(D30*1000)</f>
        <v>0.51948631054965277</v>
      </c>
      <c r="E41" s="17"/>
    </row>
    <row r="42" spans="1:7" ht="15.6" customHeight="1">
      <c r="A42" s="39" t="s">
        <v>34</v>
      </c>
      <c r="B42" s="41" t="s">
        <v>17</v>
      </c>
      <c r="C42" s="18"/>
      <c r="D42" s="89">
        <f>(D40/D41)*100</f>
        <v>75.911776675141056</v>
      </c>
      <c r="E42" s="17"/>
    </row>
    <row r="43" spans="1:7" ht="15.6" customHeight="1">
      <c r="A43" s="37" t="s">
        <v>35</v>
      </c>
      <c r="B43" s="41" t="s">
        <v>4</v>
      </c>
      <c r="C43" s="19"/>
      <c r="D43" s="65">
        <f>D27/D32</f>
        <v>2.568044744680078</v>
      </c>
      <c r="E43" s="17"/>
    </row>
    <row r="44" spans="1:7" ht="15.6" customHeight="1">
      <c r="A44" s="38" t="s">
        <v>36</v>
      </c>
      <c r="B44" s="41" t="s">
        <v>4</v>
      </c>
      <c r="C44" s="19"/>
      <c r="D44" s="65">
        <f>D26/D33</f>
        <v>6.1453636717673321</v>
      </c>
      <c r="E44" s="17"/>
    </row>
    <row r="45" spans="1:7" ht="15.6" customHeight="1">
      <c r="A45" s="39" t="s">
        <v>37</v>
      </c>
      <c r="B45" s="41" t="s">
        <v>17</v>
      </c>
      <c r="C45" s="8"/>
      <c r="D45" s="88">
        <f>(D43/D44)*100</f>
        <v>41.78832827222314</v>
      </c>
      <c r="E45" s="17"/>
    </row>
    <row r="46" spans="1:7" s="55" customFormat="1" ht="30" customHeight="1">
      <c r="A46" s="53" t="s">
        <v>31</v>
      </c>
      <c r="B46" s="35"/>
      <c r="C46" s="35"/>
      <c r="D46" s="54"/>
      <c r="E46" s="36"/>
    </row>
    <row r="47" spans="1:7" ht="15.6" customHeight="1">
      <c r="A47" s="37" t="s">
        <v>3</v>
      </c>
      <c r="B47" s="41" t="s">
        <v>4</v>
      </c>
      <c r="C47" s="47">
        <v>108278494.01999998</v>
      </c>
      <c r="D47" s="73">
        <v>148495962.12</v>
      </c>
      <c r="E47" s="17">
        <f t="shared" si="0"/>
        <v>37.142618637244354</v>
      </c>
    </row>
    <row r="48" spans="1:7" ht="15.6" customHeight="1">
      <c r="A48" s="38" t="s">
        <v>5</v>
      </c>
      <c r="B48" s="41" t="s">
        <v>4</v>
      </c>
      <c r="C48" s="47">
        <v>185112515.82000002</v>
      </c>
      <c r="D48" s="73">
        <v>242539947.00999999</v>
      </c>
      <c r="E48" s="17">
        <f t="shared" si="0"/>
        <v>31.022986714653776</v>
      </c>
    </row>
    <row r="49" spans="1:5" ht="15.6" customHeight="1">
      <c r="A49" s="38" t="s">
        <v>6</v>
      </c>
      <c r="B49" s="41" t="s">
        <v>4</v>
      </c>
      <c r="C49" s="47">
        <v>-76834021.799999997</v>
      </c>
      <c r="D49" s="73">
        <v>-94043984.890000001</v>
      </c>
      <c r="E49" s="17">
        <f t="shared" si="0"/>
        <v>22.398883576337791</v>
      </c>
    </row>
    <row r="50" spans="1:5" ht="15.6" customHeight="1">
      <c r="A50" s="39" t="s">
        <v>7</v>
      </c>
      <c r="B50" s="41" t="s">
        <v>8</v>
      </c>
      <c r="C50" s="47">
        <v>791833</v>
      </c>
      <c r="D50" s="73">
        <v>911390</v>
      </c>
      <c r="E50" s="17">
        <f t="shared" si="0"/>
        <v>15.098764512214057</v>
      </c>
    </row>
    <row r="51" spans="1:5" ht="15.6" customHeight="1">
      <c r="A51" s="40" t="s">
        <v>9</v>
      </c>
      <c r="B51" s="41" t="s">
        <v>23</v>
      </c>
      <c r="C51" s="47">
        <v>475584</v>
      </c>
      <c r="D51" s="73">
        <v>560432</v>
      </c>
      <c r="E51" s="17">
        <f t="shared" si="0"/>
        <v>17.840802045485127</v>
      </c>
    </row>
    <row r="52" spans="1:5" ht="15.6" customHeight="1">
      <c r="A52" s="40" t="s">
        <v>10</v>
      </c>
      <c r="B52" s="41" t="s">
        <v>11</v>
      </c>
      <c r="C52" s="47">
        <v>1199648</v>
      </c>
      <c r="D52" s="73">
        <v>1474667</v>
      </c>
      <c r="E52" s="17">
        <f t="shared" si="0"/>
        <v>22.924974659233378</v>
      </c>
    </row>
    <row r="53" spans="1:5" ht="15.6" customHeight="1">
      <c r="A53" s="37" t="s">
        <v>41</v>
      </c>
      <c r="B53" s="41" t="s">
        <v>38</v>
      </c>
      <c r="C53" s="47">
        <v>90969242</v>
      </c>
      <c r="D53" s="73">
        <v>103797240</v>
      </c>
      <c r="E53" s="17">
        <f t="shared" si="0"/>
        <v>14.101467394880562</v>
      </c>
    </row>
    <row r="54" spans="1:5" ht="15.6" customHeight="1">
      <c r="A54" s="37" t="s">
        <v>42</v>
      </c>
      <c r="B54" s="41" t="s">
        <v>38</v>
      </c>
      <c r="C54" s="47">
        <v>36339251</v>
      </c>
      <c r="D54" s="73">
        <v>42569439</v>
      </c>
      <c r="E54" s="17">
        <f t="shared" si="0"/>
        <v>17.144514068272908</v>
      </c>
    </row>
    <row r="55" spans="1:5" ht="15.6" customHeight="1">
      <c r="A55" s="38" t="s">
        <v>12</v>
      </c>
      <c r="B55" s="41" t="s">
        <v>13</v>
      </c>
      <c r="C55" s="47">
        <v>5546905</v>
      </c>
      <c r="D55" s="73">
        <v>6329100</v>
      </c>
      <c r="E55" s="17">
        <f t="shared" si="0"/>
        <v>14.101467394880562</v>
      </c>
    </row>
    <row r="56" spans="1:5" ht="15.6" customHeight="1">
      <c r="A56" s="38" t="s">
        <v>14</v>
      </c>
      <c r="B56" s="41" t="s">
        <v>15</v>
      </c>
      <c r="C56" s="15">
        <v>14503.05</v>
      </c>
      <c r="D56" s="71">
        <v>17040.559999999998</v>
      </c>
      <c r="E56" s="17">
        <f t="shared" si="0"/>
        <v>17.496388690654708</v>
      </c>
    </row>
    <row r="57" spans="1:5" ht="15.6" customHeight="1">
      <c r="A57" s="38" t="s">
        <v>16</v>
      </c>
      <c r="B57" s="41" t="s">
        <v>17</v>
      </c>
      <c r="C57" s="92">
        <f>(C47/C48)*100</f>
        <v>58.493340409941794</v>
      </c>
      <c r="D57" s="92">
        <f>(D47/D48)*100</f>
        <v>61.225362646705562</v>
      </c>
      <c r="E57" s="17">
        <f t="shared" si="0"/>
        <v>4.6706551850463685</v>
      </c>
    </row>
    <row r="58" spans="1:5" ht="15.6" customHeight="1">
      <c r="A58" s="38" t="s">
        <v>18</v>
      </c>
      <c r="B58" s="41" t="s">
        <v>17</v>
      </c>
      <c r="C58" s="92">
        <f>(C49/C47)*100</f>
        <v>-70.959632838824007</v>
      </c>
      <c r="D58" s="92">
        <f>(D49/D47)*100</f>
        <v>-63.3310047945969</v>
      </c>
      <c r="E58" s="17">
        <f t="shared" si="0"/>
        <v>-10.750658845085326</v>
      </c>
    </row>
    <row r="59" spans="1:5" ht="15.6" customHeight="1">
      <c r="A59" s="38" t="s">
        <v>32</v>
      </c>
      <c r="B59" s="41" t="s">
        <v>17</v>
      </c>
      <c r="C59" s="92">
        <f>(C51/C50)*100</f>
        <v>60.061149257482327</v>
      </c>
      <c r="D59" s="92">
        <f>(D51/D50)*100</f>
        <v>61.492006715017723</v>
      </c>
      <c r="E59" s="17">
        <f t="shared" si="0"/>
        <v>2.382334462834379</v>
      </c>
    </row>
    <row r="60" spans="1:5" ht="15.6" customHeight="1">
      <c r="A60" s="39" t="s">
        <v>33</v>
      </c>
      <c r="B60" s="41" t="s">
        <v>17</v>
      </c>
      <c r="C60" s="92">
        <f>(C54/C53)*100</f>
        <v>39.946744856904495</v>
      </c>
      <c r="D60" s="92">
        <f>(D54/D53)*100</f>
        <v>41.012110726643598</v>
      </c>
      <c r="E60" s="17">
        <f t="shared" si="0"/>
        <v>2.6669654149678923</v>
      </c>
    </row>
    <row r="61" spans="1:5" ht="15.6" customHeight="1">
      <c r="A61" s="39" t="s">
        <v>19</v>
      </c>
      <c r="B61" s="41" t="s">
        <v>4</v>
      </c>
      <c r="C61" s="65">
        <f>C48/(C50*1000)</f>
        <v>0.23377721794873416</v>
      </c>
      <c r="D61" s="65">
        <f>D48/(D50*1000)</f>
        <v>0.26612092189951614</v>
      </c>
      <c r="E61" s="17">
        <f t="shared" si="0"/>
        <v>13.835267711105526</v>
      </c>
    </row>
    <row r="62" spans="1:5" ht="15.6" customHeight="1">
      <c r="A62" s="39" t="s">
        <v>20</v>
      </c>
      <c r="B62" s="41" t="s">
        <v>4</v>
      </c>
      <c r="C62" s="65">
        <f>C47/(C51*1000)</f>
        <v>0.22767480407246665</v>
      </c>
      <c r="D62" s="65">
        <f>D47/(D51*1000)</f>
        <v>0.26496695784680391</v>
      </c>
      <c r="E62" s="17">
        <f t="shared" si="0"/>
        <v>16.379569942428731</v>
      </c>
    </row>
    <row r="63" spans="1:5" ht="15.6" customHeight="1">
      <c r="A63" s="39" t="s">
        <v>34</v>
      </c>
      <c r="B63" s="41" t="s">
        <v>17</v>
      </c>
      <c r="C63" s="89">
        <f>(C61/C62)*100</f>
        <v>102.68032024936986</v>
      </c>
      <c r="D63" s="89">
        <f>(D61/D62)*100</f>
        <v>100.43551243599944</v>
      </c>
      <c r="E63" s="17">
        <f t="shared" si="0"/>
        <v>-2.1862103740216909</v>
      </c>
    </row>
    <row r="64" spans="1:5" ht="15.6" customHeight="1">
      <c r="A64" s="37" t="s">
        <v>35</v>
      </c>
      <c r="B64" s="41" t="s">
        <v>4</v>
      </c>
      <c r="C64" s="65">
        <f>C48/C53</f>
        <v>2.0348912637966139</v>
      </c>
      <c r="D64" s="65">
        <f>D48/D53</f>
        <v>2.3366704838201864</v>
      </c>
      <c r="E64" s="17">
        <f t="shared" si="0"/>
        <v>14.830238125870455</v>
      </c>
    </row>
    <row r="65" spans="1:5" ht="15.6" customHeight="1">
      <c r="A65" s="38" t="s">
        <v>36</v>
      </c>
      <c r="B65" s="41" t="s">
        <v>4</v>
      </c>
      <c r="C65" s="65">
        <f>C47/C54</f>
        <v>2.9796567359079575</v>
      </c>
      <c r="D65" s="65">
        <f>D47/D54</f>
        <v>3.488323210460913</v>
      </c>
      <c r="E65" s="17">
        <f t="shared" si="0"/>
        <v>17.071311215919472</v>
      </c>
    </row>
    <row r="66" spans="1:5" ht="13.35" customHeight="1" thickBot="1">
      <c r="A66" s="44" t="s">
        <v>37</v>
      </c>
      <c r="B66" s="45" t="s">
        <v>17</v>
      </c>
      <c r="C66" s="94">
        <f>(C64/C65)*100</f>
        <v>68.292808338425743</v>
      </c>
      <c r="D66" s="93">
        <f>(D64/D65)*100</f>
        <v>66.985492537299649</v>
      </c>
      <c r="E66" s="102">
        <f t="shared" si="0"/>
        <v>-1.9142803362949712</v>
      </c>
    </row>
    <row r="67" spans="1:5" ht="12" customHeight="1">
      <c r="A67" s="32" t="s">
        <v>44</v>
      </c>
      <c r="B67" s="78"/>
      <c r="C67" s="79"/>
      <c r="D67" s="79"/>
      <c r="E67" s="30"/>
    </row>
    <row r="68" spans="1:5" ht="12" customHeight="1">
      <c r="A68" s="86" t="s">
        <v>45</v>
      </c>
      <c r="B68" s="7"/>
      <c r="C68" s="29"/>
      <c r="D68" s="29"/>
      <c r="E68" s="30"/>
    </row>
    <row r="69" spans="1:5" ht="22.5" customHeight="1">
      <c r="A69" s="117" t="s">
        <v>27</v>
      </c>
      <c r="B69" s="117"/>
      <c r="C69" s="117"/>
      <c r="D69" s="117"/>
      <c r="E69" s="117"/>
    </row>
    <row r="70" spans="1:5" ht="24.75" customHeight="1">
      <c r="A70" s="122" t="s">
        <v>22</v>
      </c>
      <c r="B70" s="122"/>
      <c r="C70" s="122"/>
      <c r="D70" s="122"/>
      <c r="E70" s="122"/>
    </row>
    <row r="71" spans="1:5" ht="18.75" customHeight="1">
      <c r="A71" s="9" t="s">
        <v>0</v>
      </c>
      <c r="B71" s="10" t="s">
        <v>1</v>
      </c>
      <c r="C71" s="43" t="s">
        <v>30</v>
      </c>
      <c r="D71" s="43" t="s">
        <v>39</v>
      </c>
      <c r="E71" s="11" t="s">
        <v>2</v>
      </c>
    </row>
    <row r="72" spans="1:5" s="56" customFormat="1" ht="30" customHeight="1">
      <c r="A72" s="57" t="s">
        <v>46</v>
      </c>
      <c r="B72" s="25"/>
      <c r="C72" s="26"/>
      <c r="D72" s="26"/>
      <c r="E72" s="27"/>
    </row>
    <row r="73" spans="1:5" ht="15.6" customHeight="1">
      <c r="A73" s="37" t="s">
        <v>3</v>
      </c>
      <c r="B73" s="41" t="s">
        <v>4</v>
      </c>
      <c r="C73" s="47">
        <v>157311002.21000001</v>
      </c>
      <c r="D73" s="82">
        <v>240497939.84000003</v>
      </c>
      <c r="E73" s="17">
        <f t="shared" ref="E73:E78" si="1">((D73/C73)-1)*100</f>
        <v>52.88055918615968</v>
      </c>
    </row>
    <row r="74" spans="1:5" ht="15.6" customHeight="1">
      <c r="A74" s="38" t="s">
        <v>5</v>
      </c>
      <c r="B74" s="41" t="s">
        <v>4</v>
      </c>
      <c r="C74" s="47">
        <v>155575735</v>
      </c>
      <c r="D74" s="82">
        <v>242799453.5</v>
      </c>
      <c r="E74" s="17">
        <f t="shared" si="1"/>
        <v>56.065117416928814</v>
      </c>
    </row>
    <row r="75" spans="1:5" ht="15.6" customHeight="1">
      <c r="A75" s="38" t="s">
        <v>6</v>
      </c>
      <c r="B75" s="41" t="s">
        <v>4</v>
      </c>
      <c r="C75" s="47">
        <v>1735267.22</v>
      </c>
      <c r="D75" s="82">
        <v>-2301513.6599999983</v>
      </c>
      <c r="E75" s="17">
        <f t="shared" si="1"/>
        <v>-232.63165658139951</v>
      </c>
    </row>
    <row r="76" spans="1:5" ht="15.6" customHeight="1">
      <c r="A76" s="39" t="s">
        <v>7</v>
      </c>
      <c r="B76" s="41" t="s">
        <v>8</v>
      </c>
      <c r="C76" s="47">
        <v>496655</v>
      </c>
      <c r="D76" s="82">
        <v>718352</v>
      </c>
      <c r="E76" s="17">
        <f t="shared" si="1"/>
        <v>44.638028410063328</v>
      </c>
    </row>
    <row r="77" spans="1:5" ht="15.6" customHeight="1">
      <c r="A77" s="40" t="s">
        <v>9</v>
      </c>
      <c r="B77" s="41" t="s">
        <v>23</v>
      </c>
      <c r="C77" s="47">
        <v>312824</v>
      </c>
      <c r="D77" s="82">
        <v>400218</v>
      </c>
      <c r="E77" s="17">
        <f t="shared" si="1"/>
        <v>27.937114799376019</v>
      </c>
    </row>
    <row r="78" spans="1:5" ht="15.6" customHeight="1">
      <c r="A78" s="40" t="s">
        <v>10</v>
      </c>
      <c r="B78" s="41" t="s">
        <v>11</v>
      </c>
      <c r="C78" s="47">
        <v>819678</v>
      </c>
      <c r="D78" s="82">
        <v>1028907</v>
      </c>
      <c r="E78" s="17">
        <f t="shared" si="1"/>
        <v>25.525755235592506</v>
      </c>
    </row>
    <row r="79" spans="1:5" ht="15.6" customHeight="1">
      <c r="A79" s="37" t="s">
        <v>41</v>
      </c>
      <c r="B79" s="41" t="s">
        <v>38</v>
      </c>
      <c r="C79" s="47">
        <v>43478811</v>
      </c>
      <c r="D79" s="83">
        <v>63984908</v>
      </c>
      <c r="E79" s="17">
        <f t="shared" ref="E79:E92" si="2">((D79/C79)-1)*100</f>
        <v>47.163426341166506</v>
      </c>
    </row>
    <row r="80" spans="1:5" ht="15.6" customHeight="1">
      <c r="A80" s="37" t="s">
        <v>42</v>
      </c>
      <c r="B80" s="41" t="s">
        <v>38</v>
      </c>
      <c r="C80" s="47">
        <v>22604028</v>
      </c>
      <c r="D80" s="83">
        <v>28459808</v>
      </c>
      <c r="E80" s="17">
        <f t="shared" si="2"/>
        <v>25.905913760149303</v>
      </c>
    </row>
    <row r="81" spans="1:5" ht="15.6" customHeight="1">
      <c r="A81" s="38" t="s">
        <v>12</v>
      </c>
      <c r="B81" s="41" t="s">
        <v>13</v>
      </c>
      <c r="C81" s="47">
        <v>3724851</v>
      </c>
      <c r="D81" s="83">
        <v>5311642</v>
      </c>
      <c r="E81" s="17">
        <f t="shared" si="2"/>
        <v>42.600120112187035</v>
      </c>
    </row>
    <row r="82" spans="1:5" ht="15.6" customHeight="1">
      <c r="A82" s="38" t="s">
        <v>14</v>
      </c>
      <c r="B82" s="41" t="s">
        <v>15</v>
      </c>
      <c r="C82" s="15">
        <v>7810.57</v>
      </c>
      <c r="D82" s="84">
        <v>11035.650000000001</v>
      </c>
      <c r="E82" s="17">
        <f t="shared" si="2"/>
        <v>41.291224584121288</v>
      </c>
    </row>
    <row r="83" spans="1:5" ht="15.6" customHeight="1">
      <c r="A83" s="38" t="s">
        <v>16</v>
      </c>
      <c r="B83" s="41" t="s">
        <v>17</v>
      </c>
      <c r="C83" s="95">
        <f>(C73/C74)*100</f>
        <v>101.11538422749537</v>
      </c>
      <c r="D83" s="95">
        <f>(D73/D74)*100</f>
        <v>99.05209273463214</v>
      </c>
      <c r="E83" s="17">
        <f t="shared" si="2"/>
        <v>-2.0405317238582743</v>
      </c>
    </row>
    <row r="84" spans="1:5" ht="15.6" customHeight="1">
      <c r="A84" s="38" t="s">
        <v>18</v>
      </c>
      <c r="B84" s="41" t="s">
        <v>17</v>
      </c>
      <c r="C84" s="95">
        <f>(C75/C73)*100</f>
        <v>1.1030806463768699</v>
      </c>
      <c r="D84" s="95">
        <f>(D75/D73)*100</f>
        <v>-0.9569785344236893</v>
      </c>
      <c r="E84" s="17">
        <f t="shared" si="2"/>
        <v>-186.75508337191292</v>
      </c>
    </row>
    <row r="85" spans="1:5" ht="15.6" customHeight="1">
      <c r="A85" s="38" t="s">
        <v>32</v>
      </c>
      <c r="B85" s="41" t="s">
        <v>17</v>
      </c>
      <c r="C85" s="95">
        <f>(C77/C76)*100</f>
        <v>62.986177527660047</v>
      </c>
      <c r="D85" s="95">
        <f>(D77/D76)*100</f>
        <v>55.713355012584366</v>
      </c>
      <c r="E85" s="17">
        <f t="shared" si="2"/>
        <v>-11.546696117385213</v>
      </c>
    </row>
    <row r="86" spans="1:5" ht="15.6" customHeight="1">
      <c r="A86" s="39" t="s">
        <v>33</v>
      </c>
      <c r="B86" s="41" t="s">
        <v>17</v>
      </c>
      <c r="C86" s="95">
        <f>(C80/C79)*100</f>
        <v>51.988606588160835</v>
      </c>
      <c r="D86" s="95">
        <f>(D80/D79)*100</f>
        <v>44.478938689729773</v>
      </c>
      <c r="E86" s="17">
        <f t="shared" si="2"/>
        <v>-14.44483395741022</v>
      </c>
    </row>
    <row r="87" spans="1:5" ht="15.6" customHeight="1">
      <c r="A87" s="39" t="s">
        <v>19</v>
      </c>
      <c r="B87" s="41" t="s">
        <v>4</v>
      </c>
      <c r="C87" s="65">
        <f>C74/(C76*1000)</f>
        <v>0.31324709305252135</v>
      </c>
      <c r="D87" s="65">
        <f>D74/(D76*1000)</f>
        <v>0.33799509641512798</v>
      </c>
      <c r="E87" s="17">
        <f t="shared" si="2"/>
        <v>7.9004734318339542</v>
      </c>
    </row>
    <row r="88" spans="1:5" ht="15.6" customHeight="1">
      <c r="A88" s="39" t="s">
        <v>20</v>
      </c>
      <c r="B88" s="41" t="s">
        <v>4</v>
      </c>
      <c r="C88" s="65">
        <f>C73/(C77*1000)</f>
        <v>0.50287382748766085</v>
      </c>
      <c r="D88" s="65">
        <f>D73/(D77*1000)</f>
        <v>0.60091734964444388</v>
      </c>
      <c r="E88" s="17">
        <f t="shared" si="2"/>
        <v>19.496644445905019</v>
      </c>
    </row>
    <row r="89" spans="1:5" ht="15.6" customHeight="1">
      <c r="A89" s="39" t="s">
        <v>34</v>
      </c>
      <c r="B89" s="41" t="s">
        <v>17</v>
      </c>
      <c r="C89" s="89">
        <f>(C87/C88)*100</f>
        <v>62.291389197463765</v>
      </c>
      <c r="D89" s="89">
        <f>(D87/D88)*100</f>
        <v>56.246519860862051</v>
      </c>
      <c r="E89" s="17">
        <f t="shared" si="2"/>
        <v>-9.7041812913169601</v>
      </c>
    </row>
    <row r="90" spans="1:5" ht="15.6" customHeight="1">
      <c r="A90" s="37" t="s">
        <v>35</v>
      </c>
      <c r="B90" s="41" t="s">
        <v>4</v>
      </c>
      <c r="C90" s="65">
        <f>C74/C79</f>
        <v>3.5781966300780397</v>
      </c>
      <c r="D90" s="65">
        <f>D74/D79</f>
        <v>3.794636283606128</v>
      </c>
      <c r="E90" s="17">
        <f t="shared" si="2"/>
        <v>6.0488473916920471</v>
      </c>
    </row>
    <row r="91" spans="1:5" ht="15.6" customHeight="1">
      <c r="A91" s="38" t="s">
        <v>36</v>
      </c>
      <c r="B91" s="41" t="s">
        <v>4</v>
      </c>
      <c r="C91" s="65">
        <f>C73/C80</f>
        <v>6.9594234359469036</v>
      </c>
      <c r="D91" s="65">
        <f>D73/D80</f>
        <v>8.4504414028372938</v>
      </c>
      <c r="E91" s="17">
        <f t="shared" si="2"/>
        <v>21.424446732023306</v>
      </c>
    </row>
    <row r="92" spans="1:5" ht="15.6" customHeight="1">
      <c r="A92" s="39" t="s">
        <v>37</v>
      </c>
      <c r="B92" s="41" t="s">
        <v>17</v>
      </c>
      <c r="C92" s="88">
        <f>(C90/C91)*100</f>
        <v>51.41513033387065</v>
      </c>
      <c r="D92" s="88">
        <f>(D90/D91)*100</f>
        <v>44.904592585329958</v>
      </c>
      <c r="E92" s="17">
        <f t="shared" si="2"/>
        <v>-12.662688407602374</v>
      </c>
    </row>
    <row r="93" spans="1:5" ht="18.75" customHeight="1">
      <c r="A93" s="28"/>
      <c r="B93" s="25"/>
      <c r="C93" s="26"/>
      <c r="D93" s="26"/>
      <c r="E93" s="27"/>
    </row>
    <row r="94" spans="1:5" ht="27" customHeight="1">
      <c r="A94" s="120" t="s">
        <v>25</v>
      </c>
      <c r="B94" s="121"/>
      <c r="C94" s="121"/>
      <c r="D94" s="4"/>
      <c r="E94" s="119"/>
    </row>
    <row r="95" spans="1:5" ht="18" customHeight="1">
      <c r="A95" s="120"/>
      <c r="B95" s="121"/>
      <c r="C95" s="121"/>
      <c r="D95" s="4"/>
      <c r="E95" s="119"/>
    </row>
    <row r="96" spans="1:5" ht="15.6" customHeight="1">
      <c r="A96" s="37" t="s">
        <v>3</v>
      </c>
      <c r="B96" s="41" t="s">
        <v>4</v>
      </c>
      <c r="C96" s="103">
        <f t="shared" ref="C96:D105" si="3">C5+C26+C47+C73</f>
        <v>446168167.23000002</v>
      </c>
      <c r="D96" s="104">
        <f t="shared" si="3"/>
        <v>586911248.44000006</v>
      </c>
      <c r="E96" s="105">
        <f t="shared" ref="E96:E101" si="4">((D96/C96)-1)*100</f>
        <v>31.54485047281441</v>
      </c>
    </row>
    <row r="97" spans="1:5" ht="15.6" customHeight="1">
      <c r="A97" s="38" t="s">
        <v>5</v>
      </c>
      <c r="B97" s="41" t="s">
        <v>4</v>
      </c>
      <c r="C97" s="103">
        <f t="shared" si="3"/>
        <v>452858457.82000005</v>
      </c>
      <c r="D97" s="104">
        <f t="shared" si="3"/>
        <v>629331906.5</v>
      </c>
      <c r="E97" s="105">
        <f t="shared" si="4"/>
        <v>38.968787185629594</v>
      </c>
    </row>
    <row r="98" spans="1:5" ht="15.6" customHeight="1">
      <c r="A98" s="38" t="s">
        <v>6</v>
      </c>
      <c r="B98" s="41" t="s">
        <v>4</v>
      </c>
      <c r="C98" s="103">
        <f t="shared" si="3"/>
        <v>-6690290.5799999973</v>
      </c>
      <c r="D98" s="104">
        <f t="shared" si="3"/>
        <v>-42420658.059999995</v>
      </c>
      <c r="E98" s="105">
        <f t="shared" si="4"/>
        <v>534.06301344836379</v>
      </c>
    </row>
    <row r="99" spans="1:5" ht="15.6" customHeight="1">
      <c r="A99" s="39" t="s">
        <v>7</v>
      </c>
      <c r="B99" s="41" t="s">
        <v>8</v>
      </c>
      <c r="C99" s="103">
        <f t="shared" si="3"/>
        <v>1788018</v>
      </c>
      <c r="D99" s="104">
        <f t="shared" si="3"/>
        <v>2114540</v>
      </c>
      <c r="E99" s="105">
        <f t="shared" si="4"/>
        <v>18.261672980920785</v>
      </c>
    </row>
    <row r="100" spans="1:5" ht="15.6" customHeight="1">
      <c r="A100" s="40" t="s">
        <v>9</v>
      </c>
      <c r="B100" s="41" t="s">
        <v>23</v>
      </c>
      <c r="C100" s="103">
        <f t="shared" si="3"/>
        <v>1138620</v>
      </c>
      <c r="D100" s="104">
        <f>D9+D30+D51+D77</f>
        <v>1277348</v>
      </c>
      <c r="E100" s="105">
        <f t="shared" si="4"/>
        <v>12.183871704343851</v>
      </c>
    </row>
    <row r="101" spans="1:5" ht="15.6" customHeight="1">
      <c r="A101" s="40" t="s">
        <v>10</v>
      </c>
      <c r="B101" s="41" t="s">
        <v>11</v>
      </c>
      <c r="C101" s="103">
        <f t="shared" si="3"/>
        <v>2938262</v>
      </c>
      <c r="D101" s="104">
        <f t="shared" si="3"/>
        <v>3345670</v>
      </c>
      <c r="E101" s="105">
        <f t="shared" si="4"/>
        <v>13.865611711957616</v>
      </c>
    </row>
    <row r="102" spans="1:5" ht="15.6" customHeight="1">
      <c r="A102" s="37" t="s">
        <v>41</v>
      </c>
      <c r="B102" s="41" t="s">
        <v>38</v>
      </c>
      <c r="C102" s="103">
        <f t="shared" si="3"/>
        <v>189767559</v>
      </c>
      <c r="D102" s="106">
        <f t="shared" si="3"/>
        <v>222063740</v>
      </c>
      <c r="E102" s="107">
        <f t="shared" ref="E102:E115" si="5">((D102/C102)-1)*100</f>
        <v>17.01881036473678</v>
      </c>
    </row>
    <row r="103" spans="1:5" ht="15.6" customHeight="1">
      <c r="A103" s="37" t="s">
        <v>42</v>
      </c>
      <c r="B103" s="41" t="s">
        <v>38</v>
      </c>
      <c r="C103" s="103">
        <f t="shared" si="3"/>
        <v>84631325</v>
      </c>
      <c r="D103" s="106">
        <f t="shared" si="3"/>
        <v>94820791</v>
      </c>
      <c r="E103" s="107">
        <f t="shared" si="5"/>
        <v>12.039828042394474</v>
      </c>
    </row>
    <row r="104" spans="1:5" ht="15.6" customHeight="1">
      <c r="A104" s="38" t="s">
        <v>12</v>
      </c>
      <c r="B104" s="41" t="s">
        <v>13</v>
      </c>
      <c r="C104" s="103">
        <f t="shared" si="3"/>
        <v>12740716</v>
      </c>
      <c r="D104" s="106">
        <f t="shared" si="3"/>
        <v>15235727</v>
      </c>
      <c r="E104" s="107">
        <f t="shared" si="5"/>
        <v>19.582973201820053</v>
      </c>
    </row>
    <row r="105" spans="1:5" ht="15.6" customHeight="1">
      <c r="A105" s="38" t="s">
        <v>14</v>
      </c>
      <c r="B105" s="41" t="s">
        <v>15</v>
      </c>
      <c r="C105" s="108">
        <f t="shared" si="3"/>
        <v>29474.62</v>
      </c>
      <c r="D105" s="77">
        <f t="shared" si="3"/>
        <v>35548.21</v>
      </c>
      <c r="E105" s="105">
        <f t="shared" si="5"/>
        <v>20.606168968420981</v>
      </c>
    </row>
    <row r="106" spans="1:5" ht="15.6" customHeight="1">
      <c r="A106" s="38" t="s">
        <v>16</v>
      </c>
      <c r="B106" s="41" t="s">
        <v>17</v>
      </c>
      <c r="C106" s="101">
        <f>(C96/C97)*100</f>
        <v>98.522653055392581</v>
      </c>
      <c r="D106" s="101">
        <f>(D96/D97)*100</f>
        <v>93.259414051335739</v>
      </c>
      <c r="E106" s="105">
        <f t="shared" si="5"/>
        <v>-5.342161260210565</v>
      </c>
    </row>
    <row r="107" spans="1:5" ht="15.6" customHeight="1">
      <c r="A107" s="38" t="s">
        <v>18</v>
      </c>
      <c r="B107" s="41" t="s">
        <v>17</v>
      </c>
      <c r="C107" s="101">
        <f>(C98/C96)*100</f>
        <v>-1.4994997562323058</v>
      </c>
      <c r="D107" s="101">
        <f>(D98/D96)*100</f>
        <v>-7.2277807202968711</v>
      </c>
      <c r="E107" s="105">
        <f t="shared" si="5"/>
        <v>382.01279728498514</v>
      </c>
    </row>
    <row r="108" spans="1:5" ht="15.6" customHeight="1">
      <c r="A108" s="38" t="s">
        <v>32</v>
      </c>
      <c r="B108" s="41" t="s">
        <v>17</v>
      </c>
      <c r="C108" s="101">
        <f>(C100/C99)*100</f>
        <v>63.680566974157983</v>
      </c>
      <c r="D108" s="101">
        <f>(D100/D99)*100</f>
        <v>60.40784284052323</v>
      </c>
      <c r="E108" s="105">
        <f t="shared" si="5"/>
        <v>-5.1392823417587437</v>
      </c>
    </row>
    <row r="109" spans="1:5" ht="15.6" customHeight="1">
      <c r="A109" s="39" t="s">
        <v>33</v>
      </c>
      <c r="B109" s="41" t="s">
        <v>17</v>
      </c>
      <c r="C109" s="101">
        <f>(C103/C102)*100</f>
        <v>44.597361870476504</v>
      </c>
      <c r="D109" s="101">
        <f>(D103/D102)*100</f>
        <v>42.699808172194167</v>
      </c>
      <c r="E109" s="105">
        <f t="shared" si="5"/>
        <v>-4.2548563831945385</v>
      </c>
    </row>
    <row r="110" spans="1:5" ht="15.6" customHeight="1">
      <c r="A110" s="39" t="s">
        <v>19</v>
      </c>
      <c r="B110" s="41" t="s">
        <v>4</v>
      </c>
      <c r="C110" s="109">
        <f>C97/(C99*1000)</f>
        <v>0.2532739926667405</v>
      </c>
      <c r="D110" s="109">
        <f>D97/(D99*1000)</f>
        <v>0.29762118782335639</v>
      </c>
      <c r="E110" s="105">
        <f t="shared" si="5"/>
        <v>17.509573205555373</v>
      </c>
    </row>
    <row r="111" spans="1:5" ht="15.6" customHeight="1">
      <c r="A111" s="39" t="s">
        <v>20</v>
      </c>
      <c r="B111" s="41" t="s">
        <v>4</v>
      </c>
      <c r="C111" s="109">
        <f>C96/(C100*1000)</f>
        <v>0.39184992994150813</v>
      </c>
      <c r="D111" s="109">
        <f>D96/(D100*1000)</f>
        <v>0.45947639049029715</v>
      </c>
      <c r="E111" s="105">
        <f t="shared" si="5"/>
        <v>17.258255107735685</v>
      </c>
    </row>
    <row r="112" spans="1:5" ht="15.6" customHeight="1">
      <c r="A112" s="39" t="s">
        <v>34</v>
      </c>
      <c r="B112" s="41" t="s">
        <v>17</v>
      </c>
      <c r="C112" s="101">
        <f>(C110/C111)*100</f>
        <v>64.635456922130103</v>
      </c>
      <c r="D112" s="101">
        <f>(D110/D111)*100</f>
        <v>64.773989258897799</v>
      </c>
      <c r="E112" s="105">
        <f t="shared" si="5"/>
        <v>0.21432870341520083</v>
      </c>
    </row>
    <row r="113" spans="1:5" ht="15.6" customHeight="1">
      <c r="A113" s="37" t="s">
        <v>35</v>
      </c>
      <c r="B113" s="41" t="s">
        <v>4</v>
      </c>
      <c r="C113" s="109">
        <f>C97/C102</f>
        <v>2.3863850080929798</v>
      </c>
      <c r="D113" s="109">
        <f>D97/D102</f>
        <v>2.8340147135232434</v>
      </c>
      <c r="E113" s="105">
        <f t="shared" si="5"/>
        <v>18.757648238327462</v>
      </c>
    </row>
    <row r="114" spans="1:5" ht="15.6" customHeight="1">
      <c r="A114" s="38" t="s">
        <v>36</v>
      </c>
      <c r="B114" s="41" t="s">
        <v>4</v>
      </c>
      <c r="C114" s="109">
        <f>C96/C103</f>
        <v>5.2719033671043203</v>
      </c>
      <c r="D114" s="109">
        <f>D96/D103</f>
        <v>6.1896894367818556</v>
      </c>
      <c r="E114" s="105">
        <f t="shared" si="5"/>
        <v>17.409007824467103</v>
      </c>
    </row>
    <row r="115" spans="1:5" ht="15.6" customHeight="1" thickBot="1">
      <c r="A115" s="44" t="s">
        <v>37</v>
      </c>
      <c r="B115" s="45" t="s">
        <v>17</v>
      </c>
      <c r="C115" s="110">
        <f>(C113/C114)*100</f>
        <v>45.266099204009905</v>
      </c>
      <c r="D115" s="111">
        <f>(D113/D114)*100</f>
        <v>45.786056674867758</v>
      </c>
      <c r="E115" s="112">
        <f t="shared" si="5"/>
        <v>1.1486686063105545</v>
      </c>
    </row>
    <row r="116" spans="1:5" ht="12" customHeight="1">
      <c r="A116" s="85" t="s">
        <v>47</v>
      </c>
      <c r="B116" s="78"/>
      <c r="C116" s="81"/>
      <c r="D116" s="81"/>
      <c r="E116" s="46"/>
    </row>
    <row r="117" spans="1:5">
      <c r="A117" s="13"/>
    </row>
    <row r="130" ht="12.75" customHeight="1"/>
  </sheetData>
  <mergeCells count="8">
    <mergeCell ref="A1:E1"/>
    <mergeCell ref="A2:E2"/>
    <mergeCell ref="E94:E95"/>
    <mergeCell ref="A94:A95"/>
    <mergeCell ref="B94:B95"/>
    <mergeCell ref="C94:C95"/>
    <mergeCell ref="A69:E69"/>
    <mergeCell ref="A70:E70"/>
  </mergeCells>
  <phoneticPr fontId="0" type="noConversion"/>
  <printOptions horizontalCentered="1"/>
  <pageMargins left="0.59055118110236227" right="0.59055118110236227" top="0.78740157480314965" bottom="0.59055118110236227" header="0.39370078740157483" footer="0.23622047244094491"/>
  <pageSetup paperSize="9" scale="68" firstPageNumber="111" orientation="portrait" useFirstPageNumber="1" horizontalDpi="4294967292" r:id="rId1"/>
  <headerFooter alignWithMargins="0">
    <oddFooter xml:space="preserve">&amp;C&amp;P </oddFooter>
  </headerFooter>
  <rowBreaks count="1" manualBreakCount="1">
    <brk id="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showGridLines="0" tabSelected="1" view="pageBreakPreview" zoomScaleNormal="75" zoomScaleSheetLayoutView="100" workbookViewId="0">
      <selection activeCell="I76" sqref="I76"/>
    </sheetView>
  </sheetViews>
  <sheetFormatPr defaultColWidth="11.5703125" defaultRowHeight="12.75"/>
  <cols>
    <col min="1" max="1" width="34.7109375" bestFit="1" customWidth="1"/>
    <col min="2" max="2" width="10" customWidth="1"/>
    <col min="3" max="3" width="15.28515625" customWidth="1"/>
    <col min="4" max="4" width="16.28515625" customWidth="1"/>
    <col min="5" max="5" width="13.42578125" style="1" customWidth="1"/>
    <col min="6" max="6" width="11.5703125" customWidth="1"/>
    <col min="7" max="7" width="13.28515625" bestFit="1" customWidth="1"/>
  </cols>
  <sheetData>
    <row r="1" spans="1:10" ht="15">
      <c r="A1" s="117" t="s">
        <v>29</v>
      </c>
      <c r="B1" s="117"/>
      <c r="C1" s="117"/>
      <c r="D1" s="117"/>
      <c r="E1" s="117"/>
    </row>
    <row r="2" spans="1:10" ht="20.45" customHeight="1">
      <c r="A2" s="117" t="s">
        <v>21</v>
      </c>
      <c r="B2" s="117"/>
      <c r="C2" s="117"/>
      <c r="D2" s="117"/>
      <c r="E2" s="117"/>
    </row>
    <row r="3" spans="1:10">
      <c r="A3" s="2"/>
      <c r="B3" s="3"/>
      <c r="C3" s="2"/>
      <c r="D3" s="2"/>
      <c r="E3" s="6"/>
    </row>
    <row r="4" spans="1:10" ht="21" customHeight="1">
      <c r="A4" s="12" t="s">
        <v>0</v>
      </c>
      <c r="B4" s="10" t="s">
        <v>1</v>
      </c>
      <c r="C4" s="43" t="s">
        <v>30</v>
      </c>
      <c r="D4" s="43" t="s">
        <v>39</v>
      </c>
      <c r="E4" s="11" t="s">
        <v>2</v>
      </c>
    </row>
    <row r="5" spans="1:10" s="55" customFormat="1" ht="30" customHeight="1">
      <c r="A5" s="52" t="s">
        <v>43</v>
      </c>
      <c r="B5" s="58"/>
      <c r="C5" s="58"/>
      <c r="D5" s="59"/>
      <c r="E5" s="60"/>
    </row>
    <row r="6" spans="1:10" ht="15.6" customHeight="1">
      <c r="A6" s="37" t="s">
        <v>3</v>
      </c>
      <c r="B6" s="41" t="s">
        <v>4</v>
      </c>
      <c r="C6" s="47">
        <v>158966132</v>
      </c>
      <c r="D6" s="75">
        <v>79340107</v>
      </c>
      <c r="E6" s="90">
        <f>((D6/C6)-1)*100</f>
        <v>-50.08993047651181</v>
      </c>
      <c r="H6" s="23"/>
      <c r="I6" s="24"/>
      <c r="J6" s="24"/>
    </row>
    <row r="7" spans="1:10" ht="15.6" customHeight="1">
      <c r="A7" s="38" t="s">
        <v>5</v>
      </c>
      <c r="B7" s="41" t="s">
        <v>4</v>
      </c>
      <c r="C7" s="47">
        <v>142878284</v>
      </c>
      <c r="D7" s="75">
        <v>71392540</v>
      </c>
      <c r="E7" s="90">
        <f t="shared" ref="E7:E13" si="0">((D7/C7)-1)*100</f>
        <v>-50.032616573138576</v>
      </c>
      <c r="H7" s="23"/>
      <c r="I7" s="24"/>
      <c r="J7" s="24"/>
    </row>
    <row r="8" spans="1:10" ht="15.6" customHeight="1">
      <c r="A8" s="38" t="s">
        <v>6</v>
      </c>
      <c r="B8" s="41" t="s">
        <v>4</v>
      </c>
      <c r="C8" s="47">
        <v>16087848</v>
      </c>
      <c r="D8" s="75">
        <v>7947567</v>
      </c>
      <c r="E8" s="90">
        <f t="shared" si="0"/>
        <v>-50.598942754804746</v>
      </c>
      <c r="H8" s="23"/>
      <c r="I8" s="24"/>
      <c r="J8" s="24"/>
    </row>
    <row r="9" spans="1:10" ht="15.6" customHeight="1">
      <c r="A9" s="39" t="s">
        <v>7</v>
      </c>
      <c r="B9" s="41" t="s">
        <v>8</v>
      </c>
      <c r="C9" s="47">
        <v>1513462</v>
      </c>
      <c r="D9" s="75">
        <v>441396</v>
      </c>
      <c r="E9" s="90">
        <f t="shared" si="0"/>
        <v>-70.83534307435535</v>
      </c>
      <c r="H9" s="23"/>
      <c r="I9" s="24"/>
      <c r="J9" s="24"/>
    </row>
    <row r="10" spans="1:10" ht="15.6" customHeight="1">
      <c r="A10" s="40" t="s">
        <v>9</v>
      </c>
      <c r="B10" s="41" t="s">
        <v>23</v>
      </c>
      <c r="C10" s="47">
        <v>1140810</v>
      </c>
      <c r="D10" s="75">
        <v>277456</v>
      </c>
      <c r="E10" s="90">
        <f t="shared" si="0"/>
        <v>-75.67903507157196</v>
      </c>
      <c r="H10" s="23"/>
      <c r="I10" s="24"/>
      <c r="J10" s="24"/>
    </row>
    <row r="11" spans="1:10" ht="15.6" customHeight="1">
      <c r="A11" s="40" t="s">
        <v>10</v>
      </c>
      <c r="B11" s="41" t="s">
        <v>11</v>
      </c>
      <c r="C11" s="47">
        <v>717826</v>
      </c>
      <c r="D11" s="75">
        <v>307764</v>
      </c>
      <c r="E11" s="90">
        <f t="shared" si="0"/>
        <v>-57.125542958878619</v>
      </c>
      <c r="H11" s="23"/>
      <c r="I11" s="24"/>
      <c r="J11" s="24"/>
    </row>
    <row r="12" spans="1:10" ht="15.6" customHeight="1">
      <c r="A12" s="37" t="s">
        <v>41</v>
      </c>
      <c r="B12" s="41" t="s">
        <v>38</v>
      </c>
      <c r="C12" s="47">
        <v>103693765</v>
      </c>
      <c r="D12" s="75">
        <v>39418251</v>
      </c>
      <c r="E12" s="90">
        <f t="shared" si="0"/>
        <v>-61.98590050231082</v>
      </c>
      <c r="H12" s="23"/>
      <c r="I12" s="24"/>
      <c r="J12" s="24"/>
    </row>
    <row r="13" spans="1:10" ht="15.6" customHeight="1">
      <c r="A13" s="37" t="s">
        <v>42</v>
      </c>
      <c r="B13" s="41" t="s">
        <v>38</v>
      </c>
      <c r="C13" s="47">
        <v>62233996</v>
      </c>
      <c r="D13" s="75">
        <v>23076693</v>
      </c>
      <c r="E13" s="90">
        <f t="shared" si="0"/>
        <v>-62.919474108652771</v>
      </c>
      <c r="H13" s="23"/>
      <c r="I13" s="24"/>
      <c r="J13" s="24"/>
    </row>
    <row r="14" spans="1:10" ht="15.6" customHeight="1">
      <c r="A14" s="38" t="s">
        <v>12</v>
      </c>
      <c r="B14" s="41" t="s">
        <v>13</v>
      </c>
      <c r="C14" s="47">
        <v>6431443</v>
      </c>
      <c r="D14" s="75">
        <v>2568049</v>
      </c>
      <c r="E14" s="90">
        <f t="shared" ref="E14:E25" si="1">((D14/C14)-1)*100</f>
        <v>-60.070407216545341</v>
      </c>
      <c r="H14" s="23"/>
      <c r="I14" s="24"/>
      <c r="J14" s="24"/>
    </row>
    <row r="15" spans="1:10" ht="15.6" customHeight="1">
      <c r="A15" s="38" t="s">
        <v>14</v>
      </c>
      <c r="B15" s="41" t="s">
        <v>15</v>
      </c>
      <c r="C15" s="15">
        <v>9867</v>
      </c>
      <c r="D15" s="74">
        <v>4026</v>
      </c>
      <c r="E15" s="90">
        <f t="shared" si="1"/>
        <v>-59.197324414715723</v>
      </c>
      <c r="H15" s="23"/>
      <c r="I15" s="24"/>
      <c r="J15" s="24"/>
    </row>
    <row r="16" spans="1:10" ht="15.6" customHeight="1">
      <c r="A16" s="38" t="s">
        <v>16</v>
      </c>
      <c r="B16" s="41" t="s">
        <v>17</v>
      </c>
      <c r="C16" s="99">
        <f>(C6/C7)*100</f>
        <v>111.25982728068038</v>
      </c>
      <c r="D16" s="100">
        <f>(D6/D7)*100</f>
        <v>111.13220933167527</v>
      </c>
      <c r="E16" s="90">
        <f t="shared" si="1"/>
        <v>-0.11470263088146915</v>
      </c>
      <c r="H16" s="23"/>
      <c r="I16" s="24"/>
      <c r="J16" s="24"/>
    </row>
    <row r="17" spans="1:10" ht="15.6" customHeight="1">
      <c r="A17" s="38" t="s">
        <v>18</v>
      </c>
      <c r="B17" s="41" t="s">
        <v>17</v>
      </c>
      <c r="C17" s="99">
        <f>(C8/C6)*100</f>
        <v>10.120299083580896</v>
      </c>
      <c r="D17" s="100">
        <f>(D8/D6)*100</f>
        <v>10.017086314239529</v>
      </c>
      <c r="E17" s="90">
        <f t="shared" si="1"/>
        <v>-1.0198588844950063</v>
      </c>
      <c r="H17" s="23"/>
      <c r="I17" s="24"/>
      <c r="J17" s="24"/>
    </row>
    <row r="18" spans="1:10" ht="15.6" customHeight="1">
      <c r="A18" s="38" t="s">
        <v>32</v>
      </c>
      <c r="B18" s="41" t="s">
        <v>17</v>
      </c>
      <c r="C18" s="99">
        <f>(C10/C9)*100</f>
        <v>75.377511956031924</v>
      </c>
      <c r="D18" s="100">
        <f>(D10/D9)*100</f>
        <v>62.858748153585445</v>
      </c>
      <c r="E18" s="90">
        <f t="shared" si="1"/>
        <v>-16.608088377537232</v>
      </c>
      <c r="H18" s="23"/>
      <c r="I18" s="24"/>
      <c r="J18" s="24"/>
    </row>
    <row r="19" spans="1:10" ht="15.6" customHeight="1">
      <c r="A19" s="39" t="s">
        <v>33</v>
      </c>
      <c r="B19" s="41" t="s">
        <v>17</v>
      </c>
      <c r="C19" s="99">
        <f>(C13/C12)*100</f>
        <v>60.017105175031496</v>
      </c>
      <c r="D19" s="92">
        <f>(D13/D12)*100</f>
        <v>58.543168239504084</v>
      </c>
      <c r="E19" s="90">
        <f t="shared" si="1"/>
        <v>-2.4558614268863521</v>
      </c>
      <c r="H19" s="23"/>
      <c r="I19" s="24"/>
      <c r="J19" s="24"/>
    </row>
    <row r="20" spans="1:10" ht="15.6" customHeight="1">
      <c r="A20" s="39" t="s">
        <v>19</v>
      </c>
      <c r="B20" s="41" t="s">
        <v>4</v>
      </c>
      <c r="C20" s="16">
        <f>C7/(C9*1000)</f>
        <v>9.4404936496588612E-2</v>
      </c>
      <c r="D20" s="65">
        <f>D7/(D9*1000)</f>
        <v>0.16174260754515221</v>
      </c>
      <c r="E20" s="90">
        <f t="shared" si="1"/>
        <v>71.328548641094528</v>
      </c>
    </row>
    <row r="21" spans="1:10" ht="15.6" customHeight="1">
      <c r="A21" s="39" t="s">
        <v>20</v>
      </c>
      <c r="B21" s="41" t="s">
        <v>4</v>
      </c>
      <c r="C21" s="16">
        <f>C6/(C10*1000)</f>
        <v>0.13934496717244765</v>
      </c>
      <c r="D21" s="65">
        <f>D6/(D10*1000)</f>
        <v>0.28595563620898451</v>
      </c>
      <c r="E21" s="90">
        <f t="shared" si="1"/>
        <v>105.21418319694136</v>
      </c>
    </row>
    <row r="22" spans="1:10" ht="15.6" customHeight="1">
      <c r="A22" s="39" t="s">
        <v>34</v>
      </c>
      <c r="B22" s="41" t="s">
        <v>17</v>
      </c>
      <c r="C22" s="99">
        <f>(C20/C21)*100</f>
        <v>67.749082304319543</v>
      </c>
      <c r="D22" s="89">
        <f>(D20/D21)*100</f>
        <v>56.562133094990344</v>
      </c>
      <c r="E22" s="90">
        <f t="shared" si="1"/>
        <v>-16.512325818789641</v>
      </c>
    </row>
    <row r="23" spans="1:10" ht="15.6" customHeight="1">
      <c r="A23" s="37" t="s">
        <v>35</v>
      </c>
      <c r="B23" s="41" t="s">
        <v>4</v>
      </c>
      <c r="C23" s="16">
        <f>C7/C12</f>
        <v>1.3778869346676725</v>
      </c>
      <c r="D23" s="65">
        <f>D7/D12</f>
        <v>1.8111544319914143</v>
      </c>
      <c r="E23" s="90">
        <f t="shared" si="1"/>
        <v>31.444343249269568</v>
      </c>
    </row>
    <row r="24" spans="1:10" ht="15.6" customHeight="1">
      <c r="A24" s="38" t="s">
        <v>36</v>
      </c>
      <c r="B24" s="41" t="s">
        <v>4</v>
      </c>
      <c r="C24" s="16">
        <f>C6/C13</f>
        <v>2.5543295018369059</v>
      </c>
      <c r="D24" s="65">
        <f>D6/D13</f>
        <v>3.4381055812459782</v>
      </c>
      <c r="E24" s="90">
        <f t="shared" si="1"/>
        <v>34.599141527102063</v>
      </c>
    </row>
    <row r="25" spans="1:10" ht="15.6" customHeight="1">
      <c r="A25" s="39" t="s">
        <v>37</v>
      </c>
      <c r="B25" s="41" t="s">
        <v>17</v>
      </c>
      <c r="C25" s="99">
        <f>(C23/C24)*100</f>
        <v>53.943194630011007</v>
      </c>
      <c r="D25" s="89">
        <f>(D23/D24)*100</f>
        <v>52.6788485458625</v>
      </c>
      <c r="E25" s="90">
        <f t="shared" si="1"/>
        <v>-2.3438472504650143</v>
      </c>
    </row>
    <row r="26" spans="1:10" ht="30" customHeight="1">
      <c r="A26" s="52" t="s">
        <v>31</v>
      </c>
      <c r="B26" s="4"/>
      <c r="C26" s="5"/>
      <c r="D26" s="5"/>
      <c r="E26" s="97"/>
    </row>
    <row r="27" spans="1:10" ht="15.6" customHeight="1">
      <c r="A27" s="37" t="s">
        <v>3</v>
      </c>
      <c r="B27" s="41" t="s">
        <v>4</v>
      </c>
      <c r="C27" s="47">
        <v>412745110.10999995</v>
      </c>
      <c r="D27" s="76">
        <v>311721919.54999995</v>
      </c>
      <c r="E27" s="90">
        <f t="shared" ref="E27:E67" si="2">((D27/C27)-1)*100</f>
        <v>-24.475926688283845</v>
      </c>
    </row>
    <row r="28" spans="1:10" ht="15.6" customHeight="1">
      <c r="A28" s="38" t="s">
        <v>5</v>
      </c>
      <c r="B28" s="41" t="s">
        <v>4</v>
      </c>
      <c r="C28" s="47">
        <v>391340906.48000002</v>
      </c>
      <c r="D28" s="76">
        <v>285648919.98999995</v>
      </c>
      <c r="E28" s="90">
        <f t="shared" si="2"/>
        <v>-27.007651063281212</v>
      </c>
    </row>
    <row r="29" spans="1:10" ht="15.6" customHeight="1">
      <c r="A29" s="38" t="s">
        <v>6</v>
      </c>
      <c r="B29" s="41" t="s">
        <v>4</v>
      </c>
      <c r="C29" s="47">
        <v>21404203.629999999</v>
      </c>
      <c r="D29" s="76">
        <v>26072999.560000002</v>
      </c>
      <c r="E29" s="90">
        <f t="shared" si="2"/>
        <v>21.812518749617247</v>
      </c>
    </row>
    <row r="30" spans="1:10" ht="15.6" customHeight="1">
      <c r="A30" s="39" t="s">
        <v>7</v>
      </c>
      <c r="B30" s="41" t="s">
        <v>8</v>
      </c>
      <c r="C30" s="47">
        <v>2392067</v>
      </c>
      <c r="D30" s="76">
        <v>1569967</v>
      </c>
      <c r="E30" s="90">
        <f t="shared" si="2"/>
        <v>-34.367766454702142</v>
      </c>
    </row>
    <row r="31" spans="1:10" ht="15.6" customHeight="1">
      <c r="A31" s="40" t="s">
        <v>9</v>
      </c>
      <c r="B31" s="41" t="s">
        <v>23</v>
      </c>
      <c r="C31" s="47">
        <v>1683629</v>
      </c>
      <c r="D31" s="76">
        <v>1107618</v>
      </c>
      <c r="E31" s="90">
        <f t="shared" si="2"/>
        <v>-34.212466048042657</v>
      </c>
    </row>
    <row r="32" spans="1:10" ht="15.6" customHeight="1">
      <c r="A32" s="40" t="s">
        <v>10</v>
      </c>
      <c r="B32" s="41" t="s">
        <v>11</v>
      </c>
      <c r="C32" s="47">
        <v>1155137</v>
      </c>
      <c r="D32" s="76">
        <v>860223</v>
      </c>
      <c r="E32" s="90">
        <f t="shared" si="2"/>
        <v>-25.530651342654597</v>
      </c>
    </row>
    <row r="33" spans="1:5" ht="15.6" customHeight="1">
      <c r="A33" s="37" t="s">
        <v>41</v>
      </c>
      <c r="B33" s="41" t="s">
        <v>38</v>
      </c>
      <c r="C33" s="47">
        <v>236663603</v>
      </c>
      <c r="D33" s="76">
        <v>155466505</v>
      </c>
      <c r="E33" s="90">
        <f t="shared" si="2"/>
        <v>-34.309077091165548</v>
      </c>
    </row>
    <row r="34" spans="1:5" ht="15.6" customHeight="1">
      <c r="A34" s="37" t="s">
        <v>42</v>
      </c>
      <c r="B34" s="41" t="s">
        <v>38</v>
      </c>
      <c r="C34" s="47">
        <v>138965069</v>
      </c>
      <c r="D34" s="76">
        <v>90757745</v>
      </c>
      <c r="E34" s="90">
        <f t="shared" si="2"/>
        <v>-34.690245791192318</v>
      </c>
    </row>
    <row r="35" spans="1:5" ht="15.6" customHeight="1">
      <c r="A35" s="38" t="s">
        <v>12</v>
      </c>
      <c r="B35" s="41" t="s">
        <v>13</v>
      </c>
      <c r="C35" s="47">
        <v>14050555</v>
      </c>
      <c r="D35" s="76">
        <v>9234373</v>
      </c>
      <c r="E35" s="90">
        <f t="shared" si="2"/>
        <v>-34.277521421751665</v>
      </c>
    </row>
    <row r="36" spans="1:5" ht="15.6" customHeight="1">
      <c r="A36" s="38" t="s">
        <v>14</v>
      </c>
      <c r="B36" s="41" t="s">
        <v>15</v>
      </c>
      <c r="C36" s="15">
        <v>24797.57</v>
      </c>
      <c r="D36" s="77">
        <v>16891.97</v>
      </c>
      <c r="E36" s="90">
        <f t="shared" si="2"/>
        <v>-31.880543133863515</v>
      </c>
    </row>
    <row r="37" spans="1:5" ht="15.6" customHeight="1">
      <c r="A37" s="38" t="s">
        <v>16</v>
      </c>
      <c r="B37" s="41" t="s">
        <v>17</v>
      </c>
      <c r="C37" s="99">
        <f>(C27/C28)*100</f>
        <v>105.46945215171209</v>
      </c>
      <c r="D37" s="99">
        <f>(D27/D28)*100</f>
        <v>109.12763806735653</v>
      </c>
      <c r="E37" s="90">
        <f t="shared" si="2"/>
        <v>3.4684791103136936</v>
      </c>
    </row>
    <row r="38" spans="1:5" ht="15.6" customHeight="1">
      <c r="A38" s="38" t="s">
        <v>18</v>
      </c>
      <c r="B38" s="41" t="s">
        <v>17</v>
      </c>
      <c r="C38" s="99">
        <f>(C29/C27)*100</f>
        <v>5.1858164047771762</v>
      </c>
      <c r="D38" s="99">
        <f>(D29/D27)*100</f>
        <v>8.3641854886685039</v>
      </c>
      <c r="E38" s="90">
        <f t="shared" si="2"/>
        <v>61.28965693739972</v>
      </c>
    </row>
    <row r="39" spans="1:5" ht="15.6" customHeight="1">
      <c r="A39" s="38" t="s">
        <v>32</v>
      </c>
      <c r="B39" s="41" t="s">
        <v>17</v>
      </c>
      <c r="C39" s="99">
        <f>(C31/C30)*100</f>
        <v>70.383856305028246</v>
      </c>
      <c r="D39" s="101">
        <f>(D31/D30)*100</f>
        <v>70.550400103951233</v>
      </c>
      <c r="E39" s="90">
        <f t="shared" si="2"/>
        <v>0.23662215693500688</v>
      </c>
    </row>
    <row r="40" spans="1:5" ht="15.6" customHeight="1">
      <c r="A40" s="39" t="s">
        <v>33</v>
      </c>
      <c r="B40" s="41" t="s">
        <v>17</v>
      </c>
      <c r="C40" s="99">
        <f>(C34/C33)*100</f>
        <v>58.7183949024895</v>
      </c>
      <c r="D40" s="99">
        <f>(D34/D33)*100</f>
        <v>58.377683990516161</v>
      </c>
      <c r="E40" s="90">
        <f t="shared" si="2"/>
        <v>-0.58024561560161558</v>
      </c>
    </row>
    <row r="41" spans="1:5" ht="15.6" customHeight="1">
      <c r="A41" s="39" t="s">
        <v>19</v>
      </c>
      <c r="B41" s="41" t="s">
        <v>4</v>
      </c>
      <c r="C41" s="65">
        <f>C28/(C30*1000)</f>
        <v>0.16359947546619724</v>
      </c>
      <c r="D41" s="65">
        <f>D28/(D30*1000)</f>
        <v>0.18194581159349207</v>
      </c>
      <c r="E41" s="90">
        <f t="shared" si="2"/>
        <v>11.214177841961082</v>
      </c>
    </row>
    <row r="42" spans="1:5" ht="15.6" customHeight="1">
      <c r="A42" s="39" t="s">
        <v>20</v>
      </c>
      <c r="B42" s="41" t="s">
        <v>4</v>
      </c>
      <c r="C42" s="65">
        <f>C27/(C31*1000)</f>
        <v>0.24515205553598801</v>
      </c>
      <c r="D42" s="65">
        <f>D27/(D31*1000)</f>
        <v>0.28143450138043979</v>
      </c>
      <c r="E42" s="90">
        <f t="shared" si="2"/>
        <v>14.799976188299002</v>
      </c>
    </row>
    <row r="43" spans="1:5" ht="15.6" customHeight="1">
      <c r="A43" s="39" t="s">
        <v>34</v>
      </c>
      <c r="B43" s="41" t="s">
        <v>17</v>
      </c>
      <c r="C43" s="89">
        <f>(C41/C42)*100</f>
        <v>66.733878738447302</v>
      </c>
      <c r="D43" s="89">
        <f>(D41/D42)*100</f>
        <v>64.649433776258974</v>
      </c>
      <c r="E43" s="90">
        <f t="shared" si="2"/>
        <v>-3.1235183711679215</v>
      </c>
    </row>
    <row r="44" spans="1:5" ht="15.6" customHeight="1">
      <c r="A44" s="37" t="s">
        <v>35</v>
      </c>
      <c r="B44" s="41" t="s">
        <v>4</v>
      </c>
      <c r="C44" s="65">
        <f>C28/C33</f>
        <v>1.6535745316105916</v>
      </c>
      <c r="D44" s="65">
        <f>D28/D33</f>
        <v>1.837366318809315</v>
      </c>
      <c r="E44" s="90">
        <f t="shared" si="2"/>
        <v>11.114817245020635</v>
      </c>
    </row>
    <row r="45" spans="1:5" ht="15.6" customHeight="1">
      <c r="A45" s="38" t="s">
        <v>36</v>
      </c>
      <c r="B45" s="41" t="s">
        <v>4</v>
      </c>
      <c r="C45" s="65">
        <f>C27/C34</f>
        <v>2.9701356828743775</v>
      </c>
      <c r="D45" s="65">
        <f>D27/D34</f>
        <v>3.4346591527808448</v>
      </c>
      <c r="E45" s="90">
        <f t="shared" si="2"/>
        <v>15.639806376014453</v>
      </c>
    </row>
    <row r="46" spans="1:5" ht="15.6" customHeight="1">
      <c r="A46" s="39" t="s">
        <v>37</v>
      </c>
      <c r="B46" s="41" t="s">
        <v>17</v>
      </c>
      <c r="C46" s="89">
        <f>(C44/C45)*100</f>
        <v>55.673366747014363</v>
      </c>
      <c r="D46" s="89">
        <f>(D44/D45)*100</f>
        <v>53.494866217560656</v>
      </c>
      <c r="E46" s="90">
        <f t="shared" si="2"/>
        <v>-3.9130030331254173</v>
      </c>
    </row>
    <row r="47" spans="1:5" s="55" customFormat="1" ht="30" customHeight="1">
      <c r="A47" s="61" t="s">
        <v>48</v>
      </c>
      <c r="B47" s="58"/>
      <c r="C47" s="58"/>
      <c r="D47" s="58"/>
      <c r="E47" s="98"/>
    </row>
    <row r="48" spans="1:5" ht="15.6" customHeight="1">
      <c r="A48" s="37" t="s">
        <v>3</v>
      </c>
      <c r="B48" s="41" t="s">
        <v>4</v>
      </c>
      <c r="C48" s="15">
        <v>61170676.25999999</v>
      </c>
      <c r="D48" s="76">
        <v>98648870.569999993</v>
      </c>
      <c r="E48" s="90">
        <f t="shared" si="2"/>
        <v>61.268236026527802</v>
      </c>
    </row>
    <row r="49" spans="1:5" ht="15.6" customHeight="1">
      <c r="A49" s="38" t="s">
        <v>5</v>
      </c>
      <c r="B49" s="41" t="s">
        <v>4</v>
      </c>
      <c r="C49" s="15">
        <v>99593896.589999989</v>
      </c>
      <c r="D49" s="76">
        <v>134874197.03999999</v>
      </c>
      <c r="E49" s="90">
        <f t="shared" si="2"/>
        <v>35.424159168346492</v>
      </c>
    </row>
    <row r="50" spans="1:5" ht="15.6" customHeight="1">
      <c r="A50" s="38" t="s">
        <v>6</v>
      </c>
      <c r="B50" s="41" t="s">
        <v>4</v>
      </c>
      <c r="C50" s="15">
        <v>-38423220.330000006</v>
      </c>
      <c r="D50" s="76">
        <v>-36225326.470000006</v>
      </c>
      <c r="E50" s="90">
        <f t="shared" si="2"/>
        <v>-5.7202229306218104</v>
      </c>
    </row>
    <row r="51" spans="1:5" ht="15.6" customHeight="1">
      <c r="A51" s="39" t="s">
        <v>7</v>
      </c>
      <c r="B51" s="41" t="s">
        <v>8</v>
      </c>
      <c r="C51" s="47">
        <v>438959</v>
      </c>
      <c r="D51" s="76">
        <v>617862</v>
      </c>
      <c r="E51" s="90">
        <f t="shared" si="2"/>
        <v>40.756198187074411</v>
      </c>
    </row>
    <row r="52" spans="1:5" ht="15.6" customHeight="1">
      <c r="A52" s="40" t="s">
        <v>9</v>
      </c>
      <c r="B52" s="41" t="s">
        <v>23</v>
      </c>
      <c r="C52" s="47">
        <v>233892</v>
      </c>
      <c r="D52" s="76">
        <v>367835</v>
      </c>
      <c r="E52" s="90">
        <f t="shared" si="2"/>
        <v>57.26702922716467</v>
      </c>
    </row>
    <row r="53" spans="1:5" ht="15.6" customHeight="1">
      <c r="A53" s="40" t="s">
        <v>10</v>
      </c>
      <c r="B53" s="41" t="s">
        <v>11</v>
      </c>
      <c r="C53" s="47">
        <v>285368</v>
      </c>
      <c r="D53" s="76">
        <v>394495</v>
      </c>
      <c r="E53" s="90">
        <f t="shared" si="2"/>
        <v>38.240797846990546</v>
      </c>
    </row>
    <row r="54" spans="1:5" ht="15.6" customHeight="1">
      <c r="A54" s="37" t="s">
        <v>41</v>
      </c>
      <c r="B54" s="41" t="s">
        <v>38</v>
      </c>
      <c r="C54" s="47">
        <v>43072763</v>
      </c>
      <c r="D54" s="76">
        <v>59232305</v>
      </c>
      <c r="E54" s="90">
        <f t="shared" si="2"/>
        <v>37.516845622371605</v>
      </c>
    </row>
    <row r="55" spans="1:5" ht="15.6" customHeight="1">
      <c r="A55" s="37" t="s">
        <v>42</v>
      </c>
      <c r="B55" s="41" t="s">
        <v>38</v>
      </c>
      <c r="C55" s="47">
        <v>18828620</v>
      </c>
      <c r="D55" s="76">
        <v>29534150</v>
      </c>
      <c r="E55" s="90">
        <f t="shared" si="2"/>
        <v>56.857751656786327</v>
      </c>
    </row>
    <row r="56" spans="1:5" ht="15.6" customHeight="1">
      <c r="A56" s="38" t="s">
        <v>12</v>
      </c>
      <c r="B56" s="41" t="s">
        <v>13</v>
      </c>
      <c r="C56" s="47">
        <v>3445081</v>
      </c>
      <c r="D56" s="76">
        <v>4386532</v>
      </c>
      <c r="E56" s="90">
        <f t="shared" si="2"/>
        <v>27.327398107620681</v>
      </c>
    </row>
    <row r="57" spans="1:5" ht="15.6" customHeight="1">
      <c r="A57" s="38" t="s">
        <v>14</v>
      </c>
      <c r="B57" s="41" t="s">
        <v>15</v>
      </c>
      <c r="C57" s="15">
        <v>5805.3899999999994</v>
      </c>
      <c r="D57" s="72">
        <v>7033.2000000000007</v>
      </c>
      <c r="E57" s="90">
        <f t="shared" si="2"/>
        <v>21.149483497232779</v>
      </c>
    </row>
    <row r="58" spans="1:5" ht="15.6" customHeight="1">
      <c r="A58" s="38" t="s">
        <v>16</v>
      </c>
      <c r="B58" s="41" t="s">
        <v>17</v>
      </c>
      <c r="C58" s="99">
        <f>(C48/C49)*100</f>
        <v>61.420105402464998</v>
      </c>
      <c r="D58" s="99">
        <f>(D48/D49)*100</f>
        <v>73.141396008269425</v>
      </c>
      <c r="E58" s="90">
        <f t="shared" si="2"/>
        <v>19.083800864552103</v>
      </c>
    </row>
    <row r="59" spans="1:5" ht="15.6" customHeight="1">
      <c r="A59" s="38" t="s">
        <v>18</v>
      </c>
      <c r="B59" s="41" t="s">
        <v>17</v>
      </c>
      <c r="C59" s="99">
        <f>(C50/C48)*100</f>
        <v>-62.813136422892981</v>
      </c>
      <c r="D59" s="99">
        <f>(D50/D48)*100</f>
        <v>-36.721481209756959</v>
      </c>
      <c r="E59" s="90">
        <f t="shared" si="2"/>
        <v>-41.538532700345485</v>
      </c>
    </row>
    <row r="60" spans="1:5" ht="15.6" customHeight="1">
      <c r="A60" s="38" t="s">
        <v>32</v>
      </c>
      <c r="B60" s="41" t="s">
        <v>17</v>
      </c>
      <c r="C60" s="99">
        <f>(C52/C51)*100</f>
        <v>53.283336256916932</v>
      </c>
      <c r="D60" s="99">
        <f>(D52/D51)*100</f>
        <v>59.533520430128405</v>
      </c>
      <c r="E60" s="90">
        <f t="shared" si="2"/>
        <v>11.730091642675822</v>
      </c>
    </row>
    <row r="61" spans="1:5" ht="15.6" customHeight="1">
      <c r="A61" s="39" t="s">
        <v>33</v>
      </c>
      <c r="B61" s="41" t="s">
        <v>17</v>
      </c>
      <c r="C61" s="99">
        <f>(C55/C54)*100</f>
        <v>43.713517983510833</v>
      </c>
      <c r="D61" s="99">
        <f>(D55/D54)*100</f>
        <v>49.861557810387424</v>
      </c>
      <c r="E61" s="90">
        <f t="shared" si="2"/>
        <v>14.064390400232018</v>
      </c>
    </row>
    <row r="62" spans="1:5" ht="15.6" customHeight="1">
      <c r="A62" s="39" t="s">
        <v>19</v>
      </c>
      <c r="B62" s="41" t="s">
        <v>4</v>
      </c>
      <c r="C62" s="65">
        <f>C49/(C51*1000)</f>
        <v>0.22688655794732535</v>
      </c>
      <c r="D62" s="65">
        <f>D49/(D51*1000)</f>
        <v>0.21829178204841856</v>
      </c>
      <c r="E62" s="90">
        <f t="shared" si="2"/>
        <v>-3.7881379913666691</v>
      </c>
    </row>
    <row r="63" spans="1:5" ht="15.6" customHeight="1">
      <c r="A63" s="39" t="s">
        <v>20</v>
      </c>
      <c r="B63" s="41" t="s">
        <v>4</v>
      </c>
      <c r="C63" s="65">
        <f>C48/(C52*1000)</f>
        <v>0.26153385434303006</v>
      </c>
      <c r="D63" s="65">
        <f>D48/(D52*1000)</f>
        <v>0.26818783033153448</v>
      </c>
      <c r="E63" s="90">
        <f t="shared" si="2"/>
        <v>2.5442121079196856</v>
      </c>
    </row>
    <row r="64" spans="1:5" ht="15.6" customHeight="1">
      <c r="A64" s="39" t="s">
        <v>34</v>
      </c>
      <c r="B64" s="41" t="s">
        <v>17</v>
      </c>
      <c r="C64" s="89">
        <f>(C62/C63)*100</f>
        <v>86.752270950642966</v>
      </c>
      <c r="D64" s="89">
        <f>(D62/D63)*100</f>
        <v>81.395110948384826</v>
      </c>
      <c r="E64" s="90">
        <f t="shared" si="2"/>
        <v>-6.1752389229165594</v>
      </c>
    </row>
    <row r="65" spans="1:5" ht="15.6" customHeight="1">
      <c r="A65" s="37" t="s">
        <v>35</v>
      </c>
      <c r="B65" s="41" t="s">
        <v>4</v>
      </c>
      <c r="C65" s="65">
        <f>C49/C54</f>
        <v>2.3122244697884828</v>
      </c>
      <c r="D65" s="65">
        <f>D49/D54</f>
        <v>2.2770377928058005</v>
      </c>
      <c r="E65" s="90">
        <f t="shared" si="2"/>
        <v>-1.5217673475231841</v>
      </c>
    </row>
    <row r="66" spans="1:5" ht="15.6" customHeight="1">
      <c r="A66" s="38" t="s">
        <v>36</v>
      </c>
      <c r="B66" s="41" t="s">
        <v>4</v>
      </c>
      <c r="C66" s="65">
        <f>C48/C55</f>
        <v>3.2488135752912317</v>
      </c>
      <c r="D66" s="65">
        <f>D48/D55</f>
        <v>3.3401628477542098</v>
      </c>
      <c r="E66" s="90">
        <f t="shared" si="2"/>
        <v>2.8117732934180184</v>
      </c>
    </row>
    <row r="67" spans="1:5" ht="15.6" customHeight="1" thickBot="1">
      <c r="A67" s="44" t="s">
        <v>37</v>
      </c>
      <c r="B67" s="45" t="s">
        <v>17</v>
      </c>
      <c r="C67" s="93">
        <f>(C65/C66)*100</f>
        <v>71.171349669739342</v>
      </c>
      <c r="D67" s="93">
        <f>(D65/D66)*100</f>
        <v>68.171460392620929</v>
      </c>
      <c r="E67" s="96">
        <f t="shared" si="2"/>
        <v>-4.2150237294065303</v>
      </c>
    </row>
    <row r="68" spans="1:5" ht="15.6" customHeight="1">
      <c r="A68" s="32" t="s">
        <v>44</v>
      </c>
      <c r="B68" s="78"/>
      <c r="C68" s="79"/>
      <c r="D68" s="79"/>
      <c r="E68" s="30"/>
    </row>
    <row r="69" spans="1:5" ht="15.6" customHeight="1">
      <c r="A69" s="86" t="s">
        <v>45</v>
      </c>
      <c r="B69" s="78"/>
      <c r="C69" s="79"/>
      <c r="D69" s="79"/>
      <c r="E69" s="30"/>
    </row>
    <row r="70" spans="1:5" ht="15.6" customHeight="1">
      <c r="A70" s="85" t="s">
        <v>47</v>
      </c>
    </row>
    <row r="71" spans="1:5" ht="24.75" customHeight="1">
      <c r="A71" s="123" t="s">
        <v>28</v>
      </c>
      <c r="B71" s="123"/>
      <c r="C71" s="123"/>
      <c r="D71" s="123"/>
      <c r="E71" s="123"/>
    </row>
    <row r="72" spans="1:5" ht="21" customHeight="1">
      <c r="A72" s="123" t="s">
        <v>21</v>
      </c>
      <c r="B72" s="123"/>
      <c r="C72" s="123"/>
      <c r="D72" s="123"/>
      <c r="E72" s="123"/>
    </row>
    <row r="73" spans="1:5" ht="14.25" customHeight="1">
      <c r="A73" s="22"/>
      <c r="B73" s="22"/>
      <c r="C73" s="22"/>
      <c r="D73" s="22"/>
      <c r="E73" s="22"/>
    </row>
    <row r="74" spans="1:5" ht="17.25" customHeight="1">
      <c r="A74" s="12" t="s">
        <v>0</v>
      </c>
      <c r="B74" s="10" t="s">
        <v>1</v>
      </c>
      <c r="C74" s="43" t="s">
        <v>30</v>
      </c>
      <c r="D74" s="43" t="s">
        <v>39</v>
      </c>
      <c r="E74" s="11" t="s">
        <v>2</v>
      </c>
    </row>
    <row r="75" spans="1:5" s="55" customFormat="1" ht="30" customHeight="1">
      <c r="A75" s="62" t="s">
        <v>24</v>
      </c>
      <c r="B75" s="63"/>
      <c r="C75" s="58"/>
      <c r="D75" s="58"/>
      <c r="E75" s="64"/>
    </row>
    <row r="76" spans="1:5" ht="15.6" customHeight="1">
      <c r="A76" s="37" t="s">
        <v>3</v>
      </c>
      <c r="B76" s="41" t="s">
        <v>4</v>
      </c>
      <c r="C76" s="113">
        <f>C6+C27+C48</f>
        <v>632881918.36999989</v>
      </c>
      <c r="D76" s="113">
        <f>D6+D27+D48</f>
        <v>489710897.11999995</v>
      </c>
      <c r="E76" s="114">
        <f t="shared" ref="E76:E94" si="3">((D76/C76)-1)*100</f>
        <v>-22.622074844346919</v>
      </c>
    </row>
    <row r="77" spans="1:5" ht="15.6" customHeight="1">
      <c r="A77" s="38" t="s">
        <v>5</v>
      </c>
      <c r="B77" s="41" t="s">
        <v>4</v>
      </c>
      <c r="C77" s="113">
        <f t="shared" ref="C77:D85" si="4">C7+C28+C49</f>
        <v>633813087.07000005</v>
      </c>
      <c r="D77" s="113">
        <f t="shared" si="4"/>
        <v>491915657.02999997</v>
      </c>
      <c r="E77" s="114">
        <f t="shared" si="3"/>
        <v>-22.387898409602979</v>
      </c>
    </row>
    <row r="78" spans="1:5" ht="15.6" customHeight="1">
      <c r="A78" s="38" t="s">
        <v>6</v>
      </c>
      <c r="B78" s="41" t="s">
        <v>4</v>
      </c>
      <c r="C78" s="115">
        <f t="shared" si="4"/>
        <v>-931168.70000001043</v>
      </c>
      <c r="D78" s="115">
        <f t="shared" si="4"/>
        <v>-2204759.9100000039</v>
      </c>
      <c r="E78" s="114">
        <f t="shared" si="3"/>
        <v>136.77341280908379</v>
      </c>
    </row>
    <row r="79" spans="1:5" ht="15.6" customHeight="1">
      <c r="A79" s="39" t="s">
        <v>7</v>
      </c>
      <c r="B79" s="41" t="s">
        <v>8</v>
      </c>
      <c r="C79" s="113">
        <f t="shared" si="4"/>
        <v>4344488</v>
      </c>
      <c r="D79" s="113">
        <f>D9+D30+D51</f>
        <v>2629225</v>
      </c>
      <c r="E79" s="114">
        <f t="shared" si="3"/>
        <v>-39.481361209882508</v>
      </c>
    </row>
    <row r="80" spans="1:5" ht="15.6" customHeight="1">
      <c r="A80" s="40" t="s">
        <v>9</v>
      </c>
      <c r="B80" s="41" t="s">
        <v>23</v>
      </c>
      <c r="C80" s="113">
        <f t="shared" si="4"/>
        <v>3058331</v>
      </c>
      <c r="D80" s="113">
        <f t="shared" si="4"/>
        <v>1752909</v>
      </c>
      <c r="E80" s="114">
        <f t="shared" si="3"/>
        <v>-42.684130658192331</v>
      </c>
    </row>
    <row r="81" spans="1:5" ht="15.6" customHeight="1">
      <c r="A81" s="40" t="s">
        <v>10</v>
      </c>
      <c r="B81" s="41" t="s">
        <v>11</v>
      </c>
      <c r="C81" s="113">
        <f t="shared" si="4"/>
        <v>2158331</v>
      </c>
      <c r="D81" s="113">
        <f t="shared" si="4"/>
        <v>1562482</v>
      </c>
      <c r="E81" s="114">
        <f t="shared" si="3"/>
        <v>-27.606933320236791</v>
      </c>
    </row>
    <row r="82" spans="1:5" ht="15.6" customHeight="1">
      <c r="A82" s="37" t="s">
        <v>41</v>
      </c>
      <c r="B82" s="41" t="s">
        <v>38</v>
      </c>
      <c r="C82" s="113">
        <f t="shared" si="4"/>
        <v>383430131</v>
      </c>
      <c r="D82" s="113">
        <f t="shared" si="4"/>
        <v>254117061</v>
      </c>
      <c r="E82" s="114">
        <f t="shared" si="3"/>
        <v>-33.725328174587297</v>
      </c>
    </row>
    <row r="83" spans="1:5" ht="15.6" customHeight="1">
      <c r="A83" s="37" t="s">
        <v>42</v>
      </c>
      <c r="B83" s="41" t="s">
        <v>38</v>
      </c>
      <c r="C83" s="113">
        <f t="shared" si="4"/>
        <v>220027685</v>
      </c>
      <c r="D83" s="113">
        <f t="shared" si="4"/>
        <v>143368588</v>
      </c>
      <c r="E83" s="114">
        <f t="shared" si="3"/>
        <v>-34.840659710617786</v>
      </c>
    </row>
    <row r="84" spans="1:5" ht="15.6" customHeight="1">
      <c r="A84" s="38" t="s">
        <v>12</v>
      </c>
      <c r="B84" s="41" t="s">
        <v>13</v>
      </c>
      <c r="C84" s="113">
        <f t="shared" si="4"/>
        <v>23927079</v>
      </c>
      <c r="D84" s="113">
        <f t="shared" si="4"/>
        <v>16188954</v>
      </c>
      <c r="E84" s="114">
        <f t="shared" si="3"/>
        <v>-32.340449914508994</v>
      </c>
    </row>
    <row r="85" spans="1:5" ht="15.6" customHeight="1">
      <c r="A85" s="38" t="s">
        <v>14</v>
      </c>
      <c r="B85" s="41" t="s">
        <v>15</v>
      </c>
      <c r="C85" s="113">
        <f t="shared" si="4"/>
        <v>40469.96</v>
      </c>
      <c r="D85" s="113">
        <f t="shared" si="4"/>
        <v>27951.170000000002</v>
      </c>
      <c r="E85" s="114">
        <f t="shared" si="3"/>
        <v>-30.933536875252653</v>
      </c>
    </row>
    <row r="86" spans="1:5" ht="15.6" customHeight="1">
      <c r="A86" s="38" t="s">
        <v>16</v>
      </c>
      <c r="B86" s="41" t="s">
        <v>17</v>
      </c>
      <c r="C86" s="101">
        <f>(C76/C77)*100</f>
        <v>99.853084652400469</v>
      </c>
      <c r="D86" s="101">
        <f>(D76/D77)*100</f>
        <v>99.551801232895997</v>
      </c>
      <c r="E86" s="114">
        <f t="shared" si="3"/>
        <v>-0.30172670233801213</v>
      </c>
    </row>
    <row r="87" spans="1:5" ht="15.6" customHeight="1">
      <c r="A87" s="38" t="s">
        <v>18</v>
      </c>
      <c r="B87" s="41" t="s">
        <v>17</v>
      </c>
      <c r="C87" s="101">
        <f>(C78/C76)*100</f>
        <v>-0.14713150636350208</v>
      </c>
      <c r="D87" s="101">
        <f>(D78/D76)*100</f>
        <v>-0.45021663250016353</v>
      </c>
      <c r="E87" s="114">
        <f t="shared" si="3"/>
        <v>205.99607359953308</v>
      </c>
    </row>
    <row r="88" spans="1:5" ht="15.6" customHeight="1">
      <c r="A88" s="38" t="s">
        <v>32</v>
      </c>
      <c r="B88" s="41" t="s">
        <v>17</v>
      </c>
      <c r="C88" s="101">
        <f>(C80/C79)*100</f>
        <v>70.395659971900031</v>
      </c>
      <c r="D88" s="101">
        <f>(D80/D79)*100</f>
        <v>66.670178474645567</v>
      </c>
      <c r="E88" s="114">
        <f t="shared" si="3"/>
        <v>-5.2922033812049962</v>
      </c>
    </row>
    <row r="89" spans="1:5" ht="15.6" customHeight="1">
      <c r="A89" s="39" t="s">
        <v>33</v>
      </c>
      <c r="B89" s="41" t="s">
        <v>17</v>
      </c>
      <c r="C89" s="101">
        <f>(C83/C82)*100</f>
        <v>57.384036154425225</v>
      </c>
      <c r="D89" s="101">
        <f>(D83/D82)*100</f>
        <v>56.41832446661266</v>
      </c>
      <c r="E89" s="114">
        <f t="shared" si="3"/>
        <v>-1.6828925822048424</v>
      </c>
    </row>
    <row r="90" spans="1:5" ht="15.6" customHeight="1">
      <c r="A90" s="39" t="s">
        <v>19</v>
      </c>
      <c r="B90" s="41" t="s">
        <v>4</v>
      </c>
      <c r="C90" s="109">
        <f>C77/(C79*1000)</f>
        <v>0.14588901777838956</v>
      </c>
      <c r="D90" s="109">
        <f>D77/(D79*1000)</f>
        <v>0.18709530642299535</v>
      </c>
      <c r="E90" s="114">
        <f t="shared" si="3"/>
        <v>28.244955838416551</v>
      </c>
    </row>
    <row r="91" spans="1:5" ht="15.6" customHeight="1">
      <c r="A91" s="39" t="s">
        <v>20</v>
      </c>
      <c r="B91" s="41" t="s">
        <v>4</v>
      </c>
      <c r="C91" s="109">
        <f>C76/(C80*1000)</f>
        <v>0.20693702492307076</v>
      </c>
      <c r="D91" s="109">
        <f>D76/(D80*1000)</f>
        <v>0.27937040492119097</v>
      </c>
      <c r="E91" s="114">
        <f t="shared" si="3"/>
        <v>35.002619770457933</v>
      </c>
    </row>
    <row r="92" spans="1:5" ht="15.6" customHeight="1">
      <c r="A92" s="39" t="s">
        <v>34</v>
      </c>
      <c r="B92" s="41" t="s">
        <v>17</v>
      </c>
      <c r="C92" s="101">
        <f>(C90/C91)*100</f>
        <v>70.499234166831229</v>
      </c>
      <c r="D92" s="101">
        <f>(D90/D91)*100</f>
        <v>66.970338707055959</v>
      </c>
      <c r="E92" s="114">
        <f t="shared" si="3"/>
        <v>-5.0055798498809256</v>
      </c>
    </row>
    <row r="93" spans="1:5" ht="15.6" customHeight="1">
      <c r="A93" s="37" t="s">
        <v>35</v>
      </c>
      <c r="B93" s="41" t="s">
        <v>4</v>
      </c>
      <c r="C93" s="109">
        <f>C77/C82</f>
        <v>1.6530080341286482</v>
      </c>
      <c r="D93" s="109">
        <f>D77/D82</f>
        <v>1.9357836703061821</v>
      </c>
      <c r="E93" s="114">
        <f t="shared" si="3"/>
        <v>17.10673090143775</v>
      </c>
    </row>
    <row r="94" spans="1:5" ht="15.6" customHeight="1">
      <c r="A94" s="38" t="s">
        <v>36</v>
      </c>
      <c r="B94" s="41" t="s">
        <v>4</v>
      </c>
      <c r="C94" s="109">
        <f>C76/C83</f>
        <v>2.876374027068457</v>
      </c>
      <c r="D94" s="109">
        <f>D76/D83</f>
        <v>3.4157475075363086</v>
      </c>
      <c r="E94" s="114">
        <f t="shared" si="3"/>
        <v>18.751854779385923</v>
      </c>
    </row>
    <row r="95" spans="1:5" ht="15.6" customHeight="1" thickBot="1">
      <c r="A95" s="44" t="s">
        <v>37</v>
      </c>
      <c r="B95" s="45" t="s">
        <v>17</v>
      </c>
      <c r="C95" s="111">
        <f>(C93/C94)*100</f>
        <v>57.468466151231411</v>
      </c>
      <c r="D95" s="111">
        <f>(D93/D94)*100</f>
        <v>56.672329147139259</v>
      </c>
      <c r="E95" s="116">
        <f>((D95/C95)-1)*100</f>
        <v>-1.3853458381803185</v>
      </c>
    </row>
    <row r="96" spans="1:5" ht="15.6" customHeight="1">
      <c r="A96" s="80"/>
      <c r="B96" s="78"/>
      <c r="C96" s="81"/>
      <c r="D96" s="81"/>
      <c r="E96" s="46"/>
    </row>
    <row r="97" spans="1:5" ht="20.100000000000001" customHeight="1">
      <c r="A97" s="31"/>
    </row>
    <row r="98" spans="1:5" ht="21.75" customHeight="1">
      <c r="A98" s="13"/>
      <c r="E98"/>
    </row>
    <row r="99" spans="1:5" ht="19.5" customHeight="1">
      <c r="A99" s="13"/>
      <c r="E99"/>
    </row>
    <row r="100" spans="1:5">
      <c r="E100"/>
    </row>
    <row r="101" spans="1:5">
      <c r="E101"/>
    </row>
    <row r="102" spans="1:5">
      <c r="E102"/>
    </row>
    <row r="103" spans="1:5">
      <c r="E103"/>
    </row>
    <row r="104" spans="1:5">
      <c r="E104"/>
    </row>
    <row r="105" spans="1:5">
      <c r="E105"/>
    </row>
    <row r="106" spans="1:5">
      <c r="E106"/>
    </row>
    <row r="107" spans="1:5">
      <c r="E107"/>
    </row>
    <row r="108" spans="1:5">
      <c r="E108"/>
    </row>
    <row r="109" spans="1:5">
      <c r="E109"/>
    </row>
    <row r="110" spans="1:5">
      <c r="E110"/>
    </row>
  </sheetData>
  <mergeCells count="4">
    <mergeCell ref="A71:E71"/>
    <mergeCell ref="A72:E72"/>
    <mergeCell ref="A1:E1"/>
    <mergeCell ref="A2:E2"/>
  </mergeCells>
  <phoneticPr fontId="0" type="noConversion"/>
  <printOptions horizontalCentered="1"/>
  <pageMargins left="0.59055118110236227" right="0.59055118110236227" top="0.78740157480314965" bottom="0.59055118110236227" header="0.23622047244094491" footer="0.39370078740157483"/>
  <pageSetup paperSize="9" scale="66" firstPageNumber="113" orientation="portrait" useFirstPageNumber="1" horizontalDpi="4294967292" r:id="rId1"/>
  <headerFooter alignWithMargins="0">
    <oddFooter xml:space="preserve">&amp;C&amp;8&amp;P </oddFooter>
  </headerFooter>
  <rowBreaks count="1" manualBreakCount="1">
    <brk id="70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FF9D3F254C944E9022A697AADE164F" ma:contentTypeVersion="0" ma:contentTypeDescription="Crie um novo documento." ma:contentTypeScope="" ma:versionID="02a835453921bc57454432e62d1e2378">
  <xsd:schema xmlns:xsd="http://www.w3.org/2001/XMLSchema" xmlns:p="http://schemas.microsoft.com/office/2006/metadata/properties" targetNamespace="http://schemas.microsoft.com/office/2006/metadata/properties" ma:root="true" ma:fieldsID="834597303d62dd03ddcd59f56325a2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4BA067D-F02A-4E88-BF0D-6DF484CAF9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38C7BE-7697-4794-82AC-03D32C1EE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2E931EB-24B3-49AC-9AF2-8B3C7F3C07E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1</vt:lpstr>
      <vt:lpstr>2</vt:lpstr>
      <vt:lpstr>'1'!Area_de_impressao</vt:lpstr>
      <vt:lpstr>'2'!Area_de_impressao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</dc:creator>
  <cp:lastModifiedBy>marco.aurelio</cp:lastModifiedBy>
  <cp:lastPrinted>2009-11-06T18:31:54Z</cp:lastPrinted>
  <dcterms:created xsi:type="dcterms:W3CDTF">1998-06-04T17:36:32Z</dcterms:created>
  <dcterms:modified xsi:type="dcterms:W3CDTF">2009-11-06T18:32:00Z</dcterms:modified>
</cp:coreProperties>
</file>